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pezri\Desktop\Presupuestos\"/>
    </mc:Choice>
  </mc:AlternateContent>
  <bookViews>
    <workbookView xWindow="1005" yWindow="0" windowWidth="15600" windowHeight="5970"/>
  </bookViews>
  <sheets>
    <sheet name="P_Y_G" sheetId="1" r:id="rId1"/>
    <sheet name="PAIF" sheetId="2" r:id="rId2"/>
    <sheet name="BAL" sheetId="3" r:id="rId3"/>
    <sheet name="EFE" sheetId="4" r:id="rId4"/>
    <sheet name="PERSONAL" sheetId="5" r:id="rId5"/>
  </sheets>
  <calcPr calcId="152511" fullCalcOnLoad="1"/>
</workbook>
</file>

<file path=xl/calcChain.xml><?xml version="1.0" encoding="utf-8"?>
<calcChain xmlns="http://schemas.openxmlformats.org/spreadsheetml/2006/main">
  <c r="O40" i="5" l="1"/>
  <c r="L39" i="5"/>
  <c r="K39" i="5"/>
  <c r="J39" i="5"/>
  <c r="I39" i="5"/>
  <c r="G39" i="5"/>
  <c r="F39" i="5"/>
  <c r="E39" i="5"/>
  <c r="C39" i="5"/>
  <c r="N38" i="5"/>
  <c r="H38" i="5"/>
  <c r="O38" i="5" s="1"/>
  <c r="N37" i="5"/>
  <c r="H37" i="5"/>
  <c r="O37" i="5" s="1"/>
  <c r="O36" i="5"/>
  <c r="N36" i="5"/>
  <c r="H36" i="5"/>
  <c r="N35" i="5"/>
  <c r="H35" i="5"/>
  <c r="O35" i="5" s="1"/>
  <c r="N34" i="5"/>
  <c r="H34" i="5"/>
  <c r="O34" i="5" s="1"/>
  <c r="O33" i="5"/>
  <c r="N33" i="5"/>
  <c r="H33" i="5"/>
  <c r="N32" i="5"/>
  <c r="H32" i="5"/>
  <c r="O32" i="5" s="1"/>
  <c r="N31" i="5"/>
  <c r="H31" i="5"/>
  <c r="O31" i="5" s="1"/>
  <c r="N30" i="5"/>
  <c r="H30" i="5"/>
  <c r="O30" i="5" s="1"/>
  <c r="N29" i="5"/>
  <c r="H29" i="5"/>
  <c r="O29" i="5" s="1"/>
  <c r="O28" i="5"/>
  <c r="N28" i="5"/>
  <c r="H28" i="5"/>
  <c r="N27" i="5"/>
  <c r="H27" i="5"/>
  <c r="O27" i="5" s="1"/>
  <c r="N26" i="5"/>
  <c r="H26" i="5"/>
  <c r="O26" i="5" s="1"/>
  <c r="O25" i="5"/>
  <c r="N25" i="5"/>
  <c r="H25" i="5"/>
  <c r="N24" i="5"/>
  <c r="H24" i="5"/>
  <c r="O24" i="5" s="1"/>
  <c r="N23" i="5"/>
  <c r="H23" i="5"/>
  <c r="O23" i="5" s="1"/>
  <c r="N22" i="5"/>
  <c r="H22" i="5"/>
  <c r="O22" i="5" s="1"/>
  <c r="N21" i="5"/>
  <c r="H21" i="5"/>
  <c r="O21" i="5" s="1"/>
  <c r="O20" i="5"/>
  <c r="N20" i="5"/>
  <c r="H20" i="5"/>
  <c r="M19" i="5"/>
  <c r="M39" i="5" s="1"/>
  <c r="D19" i="5"/>
  <c r="H19" i="5" s="1"/>
  <c r="N18" i="5"/>
  <c r="D18" i="5"/>
  <c r="H18" i="5" s="1"/>
  <c r="O18" i="5" s="1"/>
  <c r="N17" i="5"/>
  <c r="D17" i="5"/>
  <c r="H17" i="5" s="1"/>
  <c r="O17" i="5" s="1"/>
  <c r="N16" i="5"/>
  <c r="D16" i="5"/>
  <c r="H16" i="5" s="1"/>
  <c r="O16" i="5" s="1"/>
  <c r="N15" i="5"/>
  <c r="D15" i="5"/>
  <c r="H15" i="5" s="1"/>
  <c r="O15" i="5" s="1"/>
  <c r="N14" i="5"/>
  <c r="D14" i="5"/>
  <c r="H14" i="5" s="1"/>
  <c r="O14" i="5" s="1"/>
  <c r="N13" i="5"/>
  <c r="D13" i="5"/>
  <c r="H13" i="5" s="1"/>
  <c r="O13" i="5" s="1"/>
  <c r="N12" i="5"/>
  <c r="D12" i="5"/>
  <c r="H12" i="5" s="1"/>
  <c r="O12" i="5" s="1"/>
  <c r="N11" i="5"/>
  <c r="D11" i="5"/>
  <c r="D39" i="5" s="1"/>
  <c r="N10" i="5"/>
  <c r="D10" i="5"/>
  <c r="H10" i="5" s="1"/>
  <c r="O10" i="5" s="1"/>
  <c r="N9" i="5"/>
  <c r="H9" i="5"/>
  <c r="H11" i="5" l="1"/>
  <c r="O11" i="5" s="1"/>
  <c r="N19" i="5"/>
  <c r="N39" i="5" s="1"/>
  <c r="N42" i="5" s="1"/>
  <c r="O9" i="5"/>
  <c r="H39" i="5" l="1"/>
  <c r="O19" i="5"/>
  <c r="O39" i="5" l="1"/>
  <c r="H42" i="5"/>
  <c r="O42" i="5" s="1"/>
</calcChain>
</file>

<file path=xl/sharedStrings.xml><?xml version="1.0" encoding="utf-8"?>
<sst xmlns="http://schemas.openxmlformats.org/spreadsheetml/2006/main" count="400" uniqueCount="337">
  <si>
    <t>PRESUPUESTO DE EXPLOTACIÓN. CUENTA DE PÉRDIDAS Y GANANCIAS</t>
  </si>
  <si>
    <t>PRESUPUESTO 2017</t>
  </si>
  <si>
    <t>E - P17 - 01</t>
  </si>
  <si>
    <t>CENTRO: 701</t>
  </si>
  <si>
    <t>SECCION: 027</t>
  </si>
  <si>
    <t>SOCIEDAD: EMPRESA MUNICIPAL DE LA VIVIENDA Y SUELO DE MADRID S.A.</t>
  </si>
  <si>
    <t>REAL</t>
  </si>
  <si>
    <t>PRESUPUESTO</t>
  </si>
  <si>
    <t>ESTIMADO</t>
  </si>
  <si>
    <t>A) OPERACIONES CONTINUADAS</t>
  </si>
  <si>
    <t xml:space="preserve">      1. Importe neto de la cifra de negocios</t>
  </si>
  <si>
    <t xml:space="preserve">             a) Ventas</t>
  </si>
  <si>
    <t xml:space="preserve">                  Ventas </t>
  </si>
  <si>
    <t xml:space="preserve">                  Arrendamientos</t>
  </si>
  <si>
    <t xml:space="preserve">                  Otras ventas edificios y suelos</t>
  </si>
  <si>
    <t xml:space="preserve">             b) Prestaciones de servicios</t>
  </si>
  <si>
    <t xml:space="preserve">                  Prestaciones de servicios 1</t>
  </si>
  <si>
    <t xml:space="preserve">                  Prestaciones de servicios 2</t>
  </si>
  <si>
    <t xml:space="preserve">                  Prestaciones de servicios 3</t>
  </si>
  <si>
    <t xml:space="preserve">                  Prestaciones de servicios 4</t>
  </si>
  <si>
    <t xml:space="preserve">      2. Variación de existencias de productos terminados y en curso</t>
  </si>
  <si>
    <t xml:space="preserve">      3. Trabajos realizados por la empresa para su activo</t>
  </si>
  <si>
    <t xml:space="preserve">      4. Aprovisionamientos</t>
  </si>
  <si>
    <t xml:space="preserve">              a) Consumo de mercaderías</t>
  </si>
  <si>
    <t xml:space="preserve">              b) Consumo de materias primas y otras materias consumibles</t>
  </si>
  <si>
    <t xml:space="preserve">              c) Trabajos realizados por otras empresas</t>
  </si>
  <si>
    <t xml:space="preserve">              d) Deterioro de mercaderías, materias primas y otros aprov.</t>
  </si>
  <si>
    <t xml:space="preserve">      5. Otros ingresos de explotación</t>
  </si>
  <si>
    <t xml:space="preserve">              a) Ingresos accesorios y otros de gestión corriente</t>
  </si>
  <si>
    <t xml:space="preserve">              b) Subvenciones de explotación del Ayuntamiento</t>
  </si>
  <si>
    <t xml:space="preserve">              c) Otras subvenciones de explotación</t>
  </si>
  <si>
    <t xml:space="preserve">      6. Gastos de personal</t>
  </si>
  <si>
    <t xml:space="preserve">              a) Sueldos, salarios y asimilados</t>
  </si>
  <si>
    <t xml:space="preserve">              b) Cargas sociales</t>
  </si>
  <si>
    <t xml:space="preserve">              c) Provisiones</t>
  </si>
  <si>
    <t xml:space="preserve">      7. Otros gastos de explotación</t>
  </si>
  <si>
    <t xml:space="preserve">              a) Servicios exteriores</t>
  </si>
  <si>
    <t xml:space="preserve">              b) Tributos</t>
  </si>
  <si>
    <t xml:space="preserve">              c) Pérdidas, deterioro y var. de prov. por op. comerciales</t>
  </si>
  <si>
    <t xml:space="preserve">              d) Otros gastos de gestión corriente</t>
  </si>
  <si>
    <t xml:space="preserve">      8. Amortización del inmovilizado</t>
  </si>
  <si>
    <t xml:space="preserve">              a) Amortización del inmovilizado intangible</t>
  </si>
  <si>
    <t xml:space="preserve">              b) Amortización del inmovilizado material</t>
  </si>
  <si>
    <t xml:space="preserve">              c) Amortización de las inversiones inmobiliarias</t>
  </si>
  <si>
    <t xml:space="preserve">      9. Imputación de subvenciones de inmovilizado no financiero y otras</t>
  </si>
  <si>
    <t xml:space="preserve">     10. Excesos de provisiones</t>
  </si>
  <si>
    <t xml:space="preserve">     11. Deterioro y resultado por enajenaciones del inmovilizado</t>
  </si>
  <si>
    <t xml:space="preserve">               a) Deterioros y pérdidas</t>
  </si>
  <si>
    <t xml:space="preserve">               b) Resultados por enajenaciones y otros</t>
  </si>
  <si>
    <t xml:space="preserve">     12. Otros resultados</t>
  </si>
  <si>
    <t xml:space="preserve">               a) Ingresos excepcionales</t>
  </si>
  <si>
    <t xml:space="preserve">               b) Gastos excepcionales</t>
  </si>
  <si>
    <r>
      <t>A.1) RESULTADO DE EXPLOTACIÓN</t>
    </r>
    <r>
      <rPr>
        <b/>
        <sz val="12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(1+2+3+4+5+6+7+8+9+10+11+12)</t>
    </r>
  </si>
  <si>
    <t xml:space="preserve">     13. Ingresos financieros</t>
  </si>
  <si>
    <t xml:space="preserve">             a) De participaciones en instrumentos de patrimonio</t>
  </si>
  <si>
    <t xml:space="preserve">                     a.1) En Empresas Municipales, OOAA y Ayto</t>
  </si>
  <si>
    <t xml:space="preserve">                     a.2) En terceros</t>
  </si>
  <si>
    <t xml:space="preserve">             b) De valores negociables y otros instrumentos financieros</t>
  </si>
  <si>
    <t xml:space="preserve">                     b.1) En Empresas Municipales, OOAA y Ayto</t>
  </si>
  <si>
    <t xml:space="preserve">                     b.2) En terceros</t>
  </si>
  <si>
    <t xml:space="preserve">             c) Incorporación al activo de gastos financieros</t>
  </si>
  <si>
    <t xml:space="preserve">     14. Gastos financieros</t>
  </si>
  <si>
    <t xml:space="preserve">            a) Por deudas con el Ayuntamiento, OOAA y Empr.Municipales</t>
  </si>
  <si>
    <t xml:space="preserve">            b) Por deudas con terceros</t>
  </si>
  <si>
    <t xml:space="preserve">            c) Por actualización de provisiones</t>
  </si>
  <si>
    <t xml:space="preserve">     15. Variación de valor razonable en instrumentos financieros</t>
  </si>
  <si>
    <t xml:space="preserve">            a) Cartera de negociación y otros</t>
  </si>
  <si>
    <t xml:space="preserve">            b) Imputación al resultado del ejercicio por AFDV</t>
  </si>
  <si>
    <t xml:space="preserve">     16. Diferencias de cambio</t>
  </si>
  <si>
    <t xml:space="preserve">     17. Deterioro y resultado por enajenaciones de instrumentos financ.</t>
  </si>
  <si>
    <t xml:space="preserve">               b) Resultados por enajenaciones y otras</t>
  </si>
  <si>
    <r>
      <t xml:space="preserve">A.2) RESULTADO FINANCIERO </t>
    </r>
    <r>
      <rPr>
        <b/>
        <sz val="10"/>
        <color rgb="FF000000"/>
        <rFont val="Arial Narrow"/>
        <family val="2"/>
      </rPr>
      <t>(13+14+15+16+17)</t>
    </r>
  </si>
  <si>
    <r>
      <t xml:space="preserve">A.3) RESULTADO ANTES DE IMPUESTOS </t>
    </r>
    <r>
      <rPr>
        <b/>
        <sz val="10"/>
        <color rgb="FF000000"/>
        <rFont val="Arial Narrow"/>
        <family val="2"/>
      </rPr>
      <t>(A.1+A.2)</t>
    </r>
  </si>
  <si>
    <t xml:space="preserve">     18. Impuesto sobre beneficios</t>
  </si>
  <si>
    <r>
      <t xml:space="preserve">A.4) RDO. EJERCICIO PROCEDENTE DE OP. CONTINUADAS </t>
    </r>
    <r>
      <rPr>
        <b/>
        <sz val="10"/>
        <color rgb="FF000000"/>
        <rFont val="Arial Narrow"/>
        <family val="2"/>
      </rPr>
      <t>(A.3+18)</t>
    </r>
  </si>
  <si>
    <t>B) OPERACIONES INTERRUMPIDAS</t>
  </si>
  <si>
    <t xml:space="preserve">     19. Rdo. ejercicio procedente de op. interrumpidas neto de impuestos</t>
  </si>
  <si>
    <t>A.5) RESULTADO DEL EJERCICIO (A.4+19)</t>
  </si>
  <si>
    <t>PRESUPUESTO DE CAPITAL. PROGRAMA ANUAL DE ACTUACIONES, INVERSIONES Y FINANCIACIÓN (PAIF)</t>
  </si>
  <si>
    <t>E - P17 - 02</t>
  </si>
  <si>
    <t>APLICACIÓN DE FONDOS</t>
  </si>
  <si>
    <t>ORIGEN DE FONDOS</t>
  </si>
  <si>
    <t>1.ADQUISICIONES DE INMOVILIZADO</t>
  </si>
  <si>
    <t>1.AUTOFINANCIACIÓN</t>
  </si>
  <si>
    <t xml:space="preserve">    1.1.Inmovilizado intangible</t>
  </si>
  <si>
    <t xml:space="preserve">   1.1.Resultados del ejercicio</t>
  </si>
  <si>
    <t xml:space="preserve">          1.1.a).Gastos de Investigación y desarrollo</t>
  </si>
  <si>
    <t xml:space="preserve">   1.2.Amortización del inmovilizado</t>
  </si>
  <si>
    <t xml:space="preserve">          1.1.b).Propiedad Industrial</t>
  </si>
  <si>
    <t xml:space="preserve">   1.3.Correcciones valorativas por deterioro</t>
  </si>
  <si>
    <t xml:space="preserve">          1.1.c).Aplicaciones informáticas</t>
  </si>
  <si>
    <t xml:space="preserve">   1.4. Variación de provisiones</t>
  </si>
  <si>
    <t xml:space="preserve">          1.1.d).Otro inmovilizado inmaterial</t>
  </si>
  <si>
    <t xml:space="preserve">   1.5.Imputación de subvenciones</t>
  </si>
  <si>
    <t xml:space="preserve">    1.2.Inmovilizado material</t>
  </si>
  <si>
    <t xml:space="preserve">   1.6.Resultados por bajas y enajenaciones del inmovilizado</t>
  </si>
  <si>
    <t xml:space="preserve">          2.2.a).Terrenos y construcciones</t>
  </si>
  <si>
    <t xml:space="preserve">   1.7.Resultados por bajas y enajenaciones de instrumentos financieros</t>
  </si>
  <si>
    <t xml:space="preserve">          2.2.b).Instalaciones técnicas y maquinaria</t>
  </si>
  <si>
    <t xml:space="preserve">   1.8.Diferencias de cambio</t>
  </si>
  <si>
    <t xml:space="preserve">          2.2.c).Otras instalaciones,utillaje y mobiliario</t>
  </si>
  <si>
    <t xml:space="preserve">   1.9.Variación de valor razonable en instrumentos financieros</t>
  </si>
  <si>
    <t xml:space="preserve">          2.2.d).Anticipos e inmovilizado en curso</t>
  </si>
  <si>
    <t xml:space="preserve">   1.10.Variación de existencias</t>
  </si>
  <si>
    <t xml:space="preserve">          2.2.e).Otro inmovilizado material</t>
  </si>
  <si>
    <t xml:space="preserve">   1.11.Ajuste por impuesto sobre beneficios</t>
  </si>
  <si>
    <t xml:space="preserve">    1.3.Inversiones inmobiliarias</t>
  </si>
  <si>
    <t xml:space="preserve">   1.12.Otros ingresos y gastos</t>
  </si>
  <si>
    <t xml:space="preserve">          1.3.a).Terrenos</t>
  </si>
  <si>
    <t xml:space="preserve">          1.3.b).Construcciones</t>
  </si>
  <si>
    <t>2.APORTACIONES DE CAPITAL</t>
  </si>
  <si>
    <t xml:space="preserve">    1.4.Inversiones financieras.</t>
  </si>
  <si>
    <t xml:space="preserve">    2.1. Del Ayuntamiento de Madrid</t>
  </si>
  <si>
    <t xml:space="preserve">          1.4.a). Instrumentos de patrimonio</t>
  </si>
  <si>
    <t xml:space="preserve">    2.2. De otros accionistas</t>
  </si>
  <si>
    <t xml:space="preserve">          1.4.b). Créditos a terceros</t>
  </si>
  <si>
    <t xml:space="preserve">          1.4.c). Valores representativos de deuda</t>
  </si>
  <si>
    <t>3.SUBVENCIONES DE CAPITAL</t>
  </si>
  <si>
    <t xml:space="preserve">          1.4.d). Derivados</t>
  </si>
  <si>
    <t xml:space="preserve">    3.1.Del Ayuntamiento</t>
  </si>
  <si>
    <t xml:space="preserve">          1.4.e). Inv.financ. en Empresas Municipales, OOAA y Ayto</t>
  </si>
  <si>
    <t xml:space="preserve">    3.2.De otros</t>
  </si>
  <si>
    <t xml:space="preserve">          1.4.f). Otros activos financieros</t>
  </si>
  <si>
    <t xml:space="preserve">    3.3.Adscripción de bienes</t>
  </si>
  <si>
    <t>4.FINANCIACIÓN AJENA A LARGO PLAZO</t>
  </si>
  <si>
    <t>2.REDUCCIÓN DE CAPITAL</t>
  </si>
  <si>
    <t xml:space="preserve">    4.1.Deudas con entidades de crédito</t>
  </si>
  <si>
    <t xml:space="preserve">    4.2.Deuda con el Ayuntamiento, OOAA y Empr.Municipales</t>
  </si>
  <si>
    <t>3.DIVIDENDOS</t>
  </si>
  <si>
    <t xml:space="preserve">    4.3.Otras deudas a l.pl.</t>
  </si>
  <si>
    <t>4.AMORTIZACIÓN DE DEUDA</t>
  </si>
  <si>
    <t>5.ENAJENACIÓN DE INMOVILIZADO</t>
  </si>
  <si>
    <t xml:space="preserve">    5.1.Inmovilizado intangible</t>
  </si>
  <si>
    <t xml:space="preserve">    4.2.Deuda con el Ayuntamiento, OOAA y Empr..Municipales</t>
  </si>
  <si>
    <t xml:space="preserve">    5.2.Inmovilizado material</t>
  </si>
  <si>
    <t xml:space="preserve">    4.3.Otras deudas</t>
  </si>
  <si>
    <t xml:space="preserve">    5.3. Inversiones inmobiliarias</t>
  </si>
  <si>
    <t xml:space="preserve">    5.4. Inversiones financieras</t>
  </si>
  <si>
    <t>5.APLICACION PROVISION (PAGOS)</t>
  </si>
  <si>
    <t xml:space="preserve">    5.5. Activos no corrientes matenidos para venta (no financieros)</t>
  </si>
  <si>
    <t xml:space="preserve">     5.1 Aplicaciones (pagos) provisiones de personal</t>
  </si>
  <si>
    <t xml:space="preserve">    5.6. Activos no corrientes matenidos para venta (financieros)</t>
  </si>
  <si>
    <t xml:space="preserve">     5.2 Aplicaciones (pagos) resto de provisiones</t>
  </si>
  <si>
    <t>TOTAL APLICACIONES</t>
  </si>
  <si>
    <t>TOTAL ORÍGENES</t>
  </si>
  <si>
    <t>EXCESO DE ORÍGENES</t>
  </si>
  <si>
    <t>EXCESO DE APLICACIONES</t>
  </si>
  <si>
    <t>BALANCE DE SITUACIÓN</t>
  </si>
  <si>
    <t>E - P17 - 03</t>
  </si>
  <si>
    <t>ACTIVO</t>
  </si>
  <si>
    <t>PATRIMONIO NETO Y PASIVO</t>
  </si>
  <si>
    <t>A) ACTIVO NO CORRIENTE</t>
  </si>
  <si>
    <t>A) PATRIMONIO NETO</t>
  </si>
  <si>
    <t xml:space="preserve">     I. Inmovilizado intangible</t>
  </si>
  <si>
    <t>A-1) Fondos Propios</t>
  </si>
  <si>
    <t xml:space="preserve">              1. Desarrollo</t>
  </si>
  <si>
    <t xml:space="preserve">       I. Capital</t>
  </si>
  <si>
    <t xml:space="preserve">              2. Concesiones</t>
  </si>
  <si>
    <t xml:space="preserve">              1. Capital escriturado</t>
  </si>
  <si>
    <t xml:space="preserve">              3. Patentes, licencias, marcas y similares</t>
  </si>
  <si>
    <t xml:space="preserve">              2. (Capital no exigido)</t>
  </si>
  <si>
    <t xml:space="preserve">              4. Aplicaciones informáticas</t>
  </si>
  <si>
    <t xml:space="preserve">      II. Prima de emisión</t>
  </si>
  <si>
    <t xml:space="preserve">              5. Otro inmovilizado intangible</t>
  </si>
  <si>
    <t xml:space="preserve">     III. Reservas</t>
  </si>
  <si>
    <t xml:space="preserve">     II. Inmovilizado material</t>
  </si>
  <si>
    <t xml:space="preserve">             1. Reserva legal</t>
  </si>
  <si>
    <t xml:space="preserve">              1. Terrenos y construcciones</t>
  </si>
  <si>
    <t xml:space="preserve">             2. Otras reservas</t>
  </si>
  <si>
    <t xml:space="preserve">              2. Instalaciones técnicas y otro inmovilizado material</t>
  </si>
  <si>
    <t xml:space="preserve">     IV. Resultados de ejercicios anteriores</t>
  </si>
  <si>
    <t xml:space="preserve">              3. Inmovilizado en curso y anticipos</t>
  </si>
  <si>
    <t xml:space="preserve">            1. Remanente</t>
  </si>
  <si>
    <t xml:space="preserve">     III. Inversiones inmobiliarias</t>
  </si>
  <si>
    <t xml:space="preserve">            2. (Resultados negativos de ejercicios anteriores)</t>
  </si>
  <si>
    <t xml:space="preserve">              1. Terrenos</t>
  </si>
  <si>
    <t xml:space="preserve">     V. Otras aportaciones de socios</t>
  </si>
  <si>
    <t xml:space="preserve">              2. Construcciones</t>
  </si>
  <si>
    <t xml:space="preserve">    VI. Resultado del ejercicio</t>
  </si>
  <si>
    <t xml:space="preserve">     IV. Inversiones financieras a largo plazo</t>
  </si>
  <si>
    <t xml:space="preserve">   VII. (Dividendo a cuenta)</t>
  </si>
  <si>
    <t xml:space="preserve">              1. Instrumentos de patrimonio</t>
  </si>
  <si>
    <t xml:space="preserve">              2. Créditos a terceros</t>
  </si>
  <si>
    <t>A-2) Ajustes por cambios de valor</t>
  </si>
  <si>
    <t xml:space="preserve">              3. Valores representativos de deuda</t>
  </si>
  <si>
    <t xml:space="preserve">     I. Activos financieros disponibles venta</t>
  </si>
  <si>
    <t xml:space="preserve">              4. Derivados</t>
  </si>
  <si>
    <t xml:space="preserve">    II. Operaciones de cobertura</t>
  </si>
  <si>
    <t xml:space="preserve">              5. Inv.financ. en Empresas Municipales, OOAA y Ayto</t>
  </si>
  <si>
    <t xml:space="preserve">   III. Otros</t>
  </si>
  <si>
    <t xml:space="preserve">              6. Otros activos financieros</t>
  </si>
  <si>
    <t xml:space="preserve">      V. Activos por impuesto diferido</t>
  </si>
  <si>
    <t>A-3) Subvenciones, donaciones y legados recibidos</t>
  </si>
  <si>
    <t xml:space="preserve">     I. Subvenciones de capital del Ayuntamiento</t>
  </si>
  <si>
    <t>B) ACTIVO CORRIENTE</t>
  </si>
  <si>
    <t xml:space="preserve">    II. Otras subvenciones de capital</t>
  </si>
  <si>
    <t xml:space="preserve">       I. Activos no corrientes mantenidos para la venta</t>
  </si>
  <si>
    <t xml:space="preserve">   III. Adscripción de bienes</t>
  </si>
  <si>
    <t xml:space="preserve">      II. Existencias</t>
  </si>
  <si>
    <t xml:space="preserve">               1. Comerciales</t>
  </si>
  <si>
    <t>B) PASIVO NO CORRIENTE</t>
  </si>
  <si>
    <t xml:space="preserve">               2. Materias primas y otros aprovisionamientos</t>
  </si>
  <si>
    <t xml:space="preserve">      I. Provisiones a largo plazo</t>
  </si>
  <si>
    <t xml:space="preserve">               3. Productos en curso</t>
  </si>
  <si>
    <t xml:space="preserve">          1. Obligaciones por prestaciones a LP al personal</t>
  </si>
  <si>
    <t xml:space="preserve">               4. Productos terminados</t>
  </si>
  <si>
    <t xml:space="preserve">          2. Actuaciones medioambientales</t>
  </si>
  <si>
    <t xml:space="preserve">               5. Subproductos, residuos y materiales recuperados</t>
  </si>
  <si>
    <t xml:space="preserve">          3. Provisiones por reestructuración</t>
  </si>
  <si>
    <t xml:space="preserve">               6. Anticipos a proveedores</t>
  </si>
  <si>
    <t xml:space="preserve">          4. Otras provisiones</t>
  </si>
  <si>
    <t xml:space="preserve">     III. Deudores comerciales y otras cuentas a cobrar</t>
  </si>
  <si>
    <t xml:space="preserve">    II. Deudas a largo plazo</t>
  </si>
  <si>
    <t xml:space="preserve">              1. Clientes por ventas y prestaciones de servicios</t>
  </si>
  <si>
    <t xml:space="preserve">         1. Deudas con entidades de credito</t>
  </si>
  <si>
    <t xml:space="preserve">              2. Ayuntamiento, OOAA, Empr.Municipales, deudores</t>
  </si>
  <si>
    <t xml:space="preserve">         2. Acreedores por arrendamiento financiero</t>
  </si>
  <si>
    <t xml:space="preserve">              3. Deudores varios</t>
  </si>
  <si>
    <t xml:space="preserve">         3. Derivados</t>
  </si>
  <si>
    <t xml:space="preserve">              4. Personal</t>
  </si>
  <si>
    <t xml:space="preserve">         4. Otros pasivos financieros</t>
  </si>
  <si>
    <t xml:space="preserve">              5. Activos por impuesto corriente</t>
  </si>
  <si>
    <t xml:space="preserve">   III. Deudas con el Ayto., OOAA, Empr.Munic. a LP</t>
  </si>
  <si>
    <t xml:space="preserve">              6. Otros créditos con las Administraciones Públicas</t>
  </si>
  <si>
    <t xml:space="preserve">   IV. Pasivos por impuesto diferido</t>
  </si>
  <si>
    <t xml:space="preserve">              7. Accionistas (socios) por desembolsos exigidos</t>
  </si>
  <si>
    <t xml:space="preserve">   V. Periodificaciones a largo plazo</t>
  </si>
  <si>
    <t xml:space="preserve">     IV. Inversiones financieras a corto plazo</t>
  </si>
  <si>
    <t>C) PASIVO CORRIENTE</t>
  </si>
  <si>
    <t xml:space="preserve">    I. Pasivos vinculados con a.n.c. mantenidos para vta.</t>
  </si>
  <si>
    <t xml:space="preserve">   II. Provisiones a corto plazo</t>
  </si>
  <si>
    <t xml:space="preserve">  III. Deudas a corto plazo</t>
  </si>
  <si>
    <t xml:space="preserve">      V. Periodificaciones a corto plazo</t>
  </si>
  <si>
    <t xml:space="preserve">     VI. Efectivo y otros activos líquidos equivalentes</t>
  </si>
  <si>
    <t xml:space="preserve">              1. Tesorería</t>
  </si>
  <si>
    <t xml:space="preserve">   IV. Deudas con el Ayto., OOAA, Empr.Munic. a CP</t>
  </si>
  <si>
    <t xml:space="preserve">             2. Otros activos líquidos equivalentes</t>
  </si>
  <si>
    <t xml:space="preserve">    V. Acreedores comerciales y otras cuentas a pagar</t>
  </si>
  <si>
    <t xml:space="preserve">        1. Proveedores</t>
  </si>
  <si>
    <t xml:space="preserve">        2. Ayuntamiento, OOAA y Empr.Munic. proveedores</t>
  </si>
  <si>
    <t xml:space="preserve">        3. Acreedores varios</t>
  </si>
  <si>
    <t xml:space="preserve">        4. Personal (remuneraciones pendientes de pago)</t>
  </si>
  <si>
    <t xml:space="preserve">        5. Pasivos por impuesto corriente</t>
  </si>
  <si>
    <t xml:space="preserve">        6. Otras deudas con las Administraciones Publicas</t>
  </si>
  <si>
    <t xml:space="preserve">        7. Anticipos de clientes</t>
  </si>
  <si>
    <t xml:space="preserve">  VI. Periodificaciones a corto plazo</t>
  </si>
  <si>
    <t>TOTAL ACTIVO (A+B)</t>
  </si>
  <si>
    <t>TOTAL PATRIMONIO NETO Y PASIVO (A+B+C)</t>
  </si>
  <si>
    <t>ESTADO DE FLUJOS DE EFECTIVO</t>
  </si>
  <si>
    <t>E - P17 - 04</t>
  </si>
  <si>
    <t>A) FLUJOS DE EFECTIVO DE LAS ACTIV. DE EXPLOTACION</t>
  </si>
  <si>
    <t xml:space="preserve">   1. Resultado del ejercicio antes de impuestos</t>
  </si>
  <si>
    <t xml:space="preserve">   2. Ajustes del resultado</t>
  </si>
  <si>
    <t xml:space="preserve">       a) Amortización del inmovilizado</t>
  </si>
  <si>
    <t xml:space="preserve">       b) Correcciones valorativas por deterioro</t>
  </si>
  <si>
    <t xml:space="preserve">       c) Variación de provisiones</t>
  </si>
  <si>
    <t xml:space="preserve">       d) Imputación de subvenciones</t>
  </si>
  <si>
    <t xml:space="preserve">       e) Resultados por bajas y enajenaciones del inmovilizado</t>
  </si>
  <si>
    <t xml:space="preserve">       f) Resultados por bajas y enajenaciones de instrumentos financieros</t>
  </si>
  <si>
    <t xml:space="preserve">       g) Ingresos financieros</t>
  </si>
  <si>
    <t xml:space="preserve">       h) Gastos financieros</t>
  </si>
  <si>
    <t xml:space="preserve">       i) Diferencias de cambio</t>
  </si>
  <si>
    <t xml:space="preserve">       j) Variación de valor razonable en instrumentos financieros</t>
  </si>
  <si>
    <t xml:space="preserve">       k) Otros ingresos y gastos</t>
  </si>
  <si>
    <t xml:space="preserve">   3.Cambios en el capital corriente</t>
  </si>
  <si>
    <t xml:space="preserve">       a) Existencias</t>
  </si>
  <si>
    <t xml:space="preserve">       b) Deudores y otras cuentas a cobrar</t>
  </si>
  <si>
    <t xml:space="preserve">       c) Otros activos corrientes</t>
  </si>
  <si>
    <t xml:space="preserve">       d) Acreedores y otras cuentas a pagar</t>
  </si>
  <si>
    <t xml:space="preserve">       e) Otros pasivos corrientes</t>
  </si>
  <si>
    <t xml:space="preserve">        f) Otros activos y pasivos no corrientes</t>
  </si>
  <si>
    <t xml:space="preserve">   4. Otros flujos de efectivo de las actividades de explotación</t>
  </si>
  <si>
    <t xml:space="preserve">       a) Pagos de intereses </t>
  </si>
  <si>
    <t xml:space="preserve">       b) Cobros de dividendos</t>
  </si>
  <si>
    <t xml:space="preserve">       c)Cobros de intereses</t>
  </si>
  <si>
    <t xml:space="preserve">       d) Pagos o cobros por impuesto sobre beneficios</t>
  </si>
  <si>
    <t xml:space="preserve">       e) Otros pagos o cobros</t>
  </si>
  <si>
    <t xml:space="preserve">   5. Flujos de efectivo de las actividades de explotación (1+2+3+4)</t>
  </si>
  <si>
    <t>B) FLUJOS DE EFECTIVO DE LAS ACTIV. DE INVERSION</t>
  </si>
  <si>
    <t xml:space="preserve">   6. Pagos por inversiones</t>
  </si>
  <si>
    <t xml:space="preserve">       a) Inmovilizado intangible</t>
  </si>
  <si>
    <t xml:space="preserve">       b) Inmovilizado material</t>
  </si>
  <si>
    <t xml:space="preserve">       c) Inversiones inmobiliarias</t>
  </si>
  <si>
    <t xml:space="preserve">       d) Otros activos financieros</t>
  </si>
  <si>
    <t xml:space="preserve">       e) Activos no corrientes mantenidos para venta</t>
  </si>
  <si>
    <t xml:space="preserve">       f) Otros activos</t>
  </si>
  <si>
    <t xml:space="preserve">   7. Cobros por desinversiones</t>
  </si>
  <si>
    <t xml:space="preserve">  8. Flujos de efectivo de las actividades de inversión (6+7)</t>
  </si>
  <si>
    <t>C) FLUJOS DE EFECTIVO DE LAS ACTIV. DE FINANCIACION</t>
  </si>
  <si>
    <t xml:space="preserve">   9.Cobros y pagos por instrumentros de patrimonio</t>
  </si>
  <si>
    <t xml:space="preserve">       a) Emisión de instrumentos de patrimonio</t>
  </si>
  <si>
    <t xml:space="preserve">       b) Amortización de instrumentos de patrimonio</t>
  </si>
  <si>
    <t xml:space="preserve">       c) Subvenciones, donaciones y legados recibidos</t>
  </si>
  <si>
    <t xml:space="preserve">   10. Cobros y pagos por instrumentos de pasivo financiero</t>
  </si>
  <si>
    <t xml:space="preserve">       a) Emisión</t>
  </si>
  <si>
    <t xml:space="preserve">            1. Deudas con entidades de crédito</t>
  </si>
  <si>
    <t xml:space="preserve">            2. Deudas con el Ayuntamiento, OOAA y Empr. Municipales</t>
  </si>
  <si>
    <t xml:space="preserve">            3. Otras deudas</t>
  </si>
  <si>
    <t xml:space="preserve">       b) Devolución y amortización de</t>
  </si>
  <si>
    <t xml:space="preserve">   11. Pagos por dividendos y remun. de otros instr. de patrimonio</t>
  </si>
  <si>
    <t xml:space="preserve">       a) Dividendos</t>
  </si>
  <si>
    <t xml:space="preserve">       b) Remuneración de otros instrumentos de patrimonio</t>
  </si>
  <si>
    <t xml:space="preserve">  12. Flujos de efectivo de las actividades de financiación (9+10+11)</t>
  </si>
  <si>
    <t>D) EFECTO DE LAS VARIACIONES DE LOS TIPOS DE CAMBIO</t>
  </si>
  <si>
    <t>E) AUMENTO / DISMINUCION NETA DEL EFECTIVO
 O EQUIVALENTES   (5+8+12+D)</t>
  </si>
  <si>
    <t>Efectivo o equvalentes al comienzo del ejercicio</t>
  </si>
  <si>
    <t>Efectivo o equvalentes al final del ejercicio</t>
  </si>
  <si>
    <t>PERSONAL AL SERVICIO DE LA EMPRESA</t>
  </si>
  <si>
    <t>E - P17 - 05</t>
  </si>
  <si>
    <t>PERSONAL (A)</t>
  </si>
  <si>
    <t>Nº TOTAL(B)</t>
  </si>
  <si>
    <t>COSTE PRESUPUESTO AÑO 2017</t>
  </si>
  <si>
    <t>COSTE ESTIMADO AÑO 2016</t>
  </si>
  <si>
    <t>(1)/(2)</t>
  </si>
  <si>
    <t>(Clasificado por categorías profesionales)</t>
  </si>
  <si>
    <t>PREV. 2017</t>
  </si>
  <si>
    <t>REMUN. INTEGRAS(C)</t>
  </si>
  <si>
    <t>ANTIGÜEDAD</t>
  </si>
  <si>
    <t>HORAS EXT.</t>
  </si>
  <si>
    <t>SEG. SOCIAL</t>
  </si>
  <si>
    <t>TOTAL COSTE(1)</t>
  </si>
  <si>
    <t>ESTIM 2016</t>
  </si>
  <si>
    <t>TOTAL COSTE(2)</t>
  </si>
  <si>
    <t>%</t>
  </si>
  <si>
    <t>CONSEJERO DELEGADO Y DIRECTIVOS</t>
  </si>
  <si>
    <t>GRUPO 0 NIVEL 1</t>
  </si>
  <si>
    <t>GRUPO 1 NIVEL 2</t>
  </si>
  <si>
    <t>GRUPO 1 NIVEL 3</t>
  </si>
  <si>
    <t>GRUPO 1 NIVEL 4</t>
  </si>
  <si>
    <t>GRUPO 1 NIVEL 5</t>
  </si>
  <si>
    <t>GRUPO 2 NIVEL 6</t>
  </si>
  <si>
    <t>GRUPO 2 NIVEL 7</t>
  </si>
  <si>
    <t>GRUPO 2 NIVEL 8</t>
  </si>
  <si>
    <t>GRUPO 3 NIVEL 9</t>
  </si>
  <si>
    <t>PREVISIÓN PAGA EXTRA 2012</t>
  </si>
  <si>
    <t>TOTAL</t>
  </si>
  <si>
    <t>Coste de complementos de pensiones y otras cargas sociales: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</si>
</sst>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"/>
  </numFmts>
  <fonts count="1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1"/>
      <color rgb="FF000000"/>
      <name val="Arial"/>
      <family val="2"/>
    </font>
    <font>
      <u/>
      <sz val="10"/>
      <color rgb="FF000000"/>
      <name val="Arial Narrow"/>
      <family val="2"/>
    </font>
    <font>
      <b/>
      <sz val="13"/>
      <color rgb="FF000000"/>
      <name val="Arial Narrow"/>
      <family val="2"/>
    </font>
    <font>
      <sz val="12"/>
      <color rgb="FF000000"/>
      <name val="Arial"/>
      <family val="2"/>
    </font>
    <font>
      <b/>
      <sz val="13"/>
      <color rgb="FF000000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63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243">
    <xf numFmtId="0" fontId="0" fillId="0" borderId="0" xfId="0"/>
    <xf numFmtId="0" fontId="1" fillId="0" borderId="0" xfId="1" applyFont="1" applyAlignment="1"/>
    <xf numFmtId="0" fontId="3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14" fontId="3" fillId="2" borderId="3" xfId="1" applyNumberFormat="1" applyFont="1" applyFill="1" applyBorder="1" applyAlignment="1">
      <alignment horizontal="center" vertical="center"/>
    </xf>
    <xf numFmtId="14" fontId="3" fillId="2" borderId="4" xfId="1" applyNumberFormat="1" applyFont="1" applyFill="1" applyBorder="1" applyAlignment="1">
      <alignment horizontal="center" vertical="center"/>
    </xf>
    <xf numFmtId="14" fontId="3" fillId="2" borderId="5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3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center" vertical="center"/>
    </xf>
    <xf numFmtId="3" fontId="6" fillId="0" borderId="11" xfId="1" applyNumberFormat="1" applyFont="1" applyFill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3" fontId="6" fillId="0" borderId="12" xfId="1" applyNumberFormat="1" applyFont="1" applyFill="1" applyBorder="1" applyAlignment="1">
      <alignment vertical="center"/>
    </xf>
    <xf numFmtId="3" fontId="6" fillId="0" borderId="13" xfId="1" applyNumberFormat="1" applyFont="1" applyFill="1" applyBorder="1" applyAlignment="1">
      <alignment vertical="center"/>
    </xf>
    <xf numFmtId="3" fontId="1" fillId="0" borderId="0" xfId="1" applyNumberFormat="1" applyFont="1" applyAlignment="1">
      <alignment vertical="center"/>
    </xf>
    <xf numFmtId="0" fontId="7" fillId="0" borderId="9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3" borderId="9" xfId="1" applyFont="1" applyFill="1" applyBorder="1" applyAlignment="1" applyProtection="1">
      <alignment vertical="center"/>
      <protection locked="0"/>
    </xf>
    <xf numFmtId="3" fontId="6" fillId="3" borderId="12" xfId="1" applyNumberFormat="1" applyFont="1" applyFill="1" applyBorder="1" applyAlignment="1" applyProtection="1">
      <alignment vertical="center"/>
      <protection locked="0"/>
    </xf>
    <xf numFmtId="3" fontId="6" fillId="3" borderId="13" xfId="1" applyNumberFormat="1" applyFont="1" applyFill="1" applyBorder="1" applyAlignment="1" applyProtection="1">
      <alignment vertical="center"/>
      <protection locked="0"/>
    </xf>
    <xf numFmtId="0" fontId="8" fillId="0" borderId="9" xfId="1" applyFont="1" applyFill="1" applyBorder="1" applyAlignment="1">
      <alignment vertical="center"/>
    </xf>
    <xf numFmtId="0" fontId="7" fillId="0" borderId="9" xfId="1" applyFont="1" applyFill="1" applyBorder="1" applyAlignment="1">
      <alignment horizontal="left" vertical="center"/>
    </xf>
    <xf numFmtId="0" fontId="8" fillId="0" borderId="14" xfId="1" applyFont="1" applyBorder="1" applyAlignment="1">
      <alignment vertical="center"/>
    </xf>
    <xf numFmtId="3" fontId="6" fillId="0" borderId="15" xfId="1" applyNumberFormat="1" applyFont="1" applyFill="1" applyBorder="1" applyAlignment="1">
      <alignment vertical="center"/>
    </xf>
    <xf numFmtId="3" fontId="6" fillId="3" borderId="15" xfId="1" applyNumberFormat="1" applyFont="1" applyFill="1" applyBorder="1" applyAlignment="1" applyProtection="1">
      <alignment vertical="center"/>
      <protection locked="0"/>
    </xf>
    <xf numFmtId="0" fontId="7" fillId="0" borderId="14" xfId="1" applyFont="1" applyBorder="1" applyAlignment="1">
      <alignment vertical="center"/>
    </xf>
    <xf numFmtId="3" fontId="6" fillId="0" borderId="16" xfId="1" applyNumberFormat="1" applyFont="1" applyFill="1" applyBorder="1" applyAlignment="1">
      <alignment vertical="center"/>
    </xf>
    <xf numFmtId="3" fontId="6" fillId="0" borderId="17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vertical="center"/>
    </xf>
    <xf numFmtId="3" fontId="11" fillId="0" borderId="12" xfId="1" applyNumberFormat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0" fontId="7" fillId="0" borderId="18" xfId="1" applyFont="1" applyFill="1" applyBorder="1" applyAlignment="1">
      <alignment vertical="center"/>
    </xf>
    <xf numFmtId="3" fontId="6" fillId="0" borderId="10" xfId="1" applyNumberFormat="1" applyFont="1" applyFill="1" applyBorder="1" applyAlignment="1">
      <alignment vertical="center"/>
    </xf>
    <xf numFmtId="3" fontId="6" fillId="0" borderId="19" xfId="1" applyNumberFormat="1" applyFont="1" applyFill="1" applyBorder="1" applyAlignment="1">
      <alignment vertical="center"/>
    </xf>
    <xf numFmtId="0" fontId="8" fillId="0" borderId="14" xfId="1" applyFont="1" applyFill="1" applyBorder="1" applyAlignment="1">
      <alignment vertical="center"/>
    </xf>
    <xf numFmtId="3" fontId="6" fillId="3" borderId="20" xfId="1" applyNumberFormat="1" applyFont="1" applyFill="1" applyBorder="1" applyAlignment="1" applyProtection="1">
      <alignment vertical="center"/>
      <protection locked="0"/>
    </xf>
    <xf numFmtId="0" fontId="7" fillId="0" borderId="14" xfId="1" applyFont="1" applyFill="1" applyBorder="1" applyAlignment="1">
      <alignment vertical="center"/>
    </xf>
    <xf numFmtId="3" fontId="6" fillId="3" borderId="10" xfId="1" applyNumberFormat="1" applyFont="1" applyFill="1" applyBorder="1" applyAlignment="1" applyProtection="1">
      <alignment vertical="center"/>
      <protection locked="0"/>
    </xf>
    <xf numFmtId="3" fontId="6" fillId="3" borderId="19" xfId="1" applyNumberFormat="1" applyFont="1" applyFill="1" applyBorder="1" applyAlignment="1" applyProtection="1">
      <alignment vertical="center"/>
      <protection locked="0"/>
    </xf>
    <xf numFmtId="0" fontId="9" fillId="0" borderId="21" xfId="1" applyFont="1" applyFill="1" applyBorder="1" applyAlignment="1">
      <alignment vertical="center"/>
    </xf>
    <xf numFmtId="0" fontId="9" fillId="0" borderId="14" xfId="1" applyFont="1" applyFill="1" applyBorder="1" applyAlignment="1">
      <alignment vertical="center"/>
    </xf>
    <xf numFmtId="0" fontId="3" fillId="0" borderId="14" xfId="1" applyFont="1" applyFill="1" applyBorder="1" applyAlignment="1">
      <alignment vertical="center"/>
    </xf>
    <xf numFmtId="3" fontId="6" fillId="0" borderId="22" xfId="1" applyNumberFormat="1" applyFont="1" applyFill="1" applyBorder="1" applyAlignment="1">
      <alignment vertical="center"/>
    </xf>
    <xf numFmtId="3" fontId="6" fillId="0" borderId="23" xfId="1" applyNumberFormat="1" applyFont="1" applyFill="1" applyBorder="1" applyAlignment="1">
      <alignment vertical="center"/>
    </xf>
    <xf numFmtId="3" fontId="6" fillId="0" borderId="24" xfId="1" applyNumberFormat="1" applyFont="1" applyFill="1" applyBorder="1" applyAlignment="1">
      <alignment vertical="center"/>
    </xf>
    <xf numFmtId="3" fontId="6" fillId="0" borderId="25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vertical="center"/>
    </xf>
    <xf numFmtId="3" fontId="5" fillId="0" borderId="27" xfId="1" applyNumberFormat="1" applyFont="1" applyFill="1" applyBorder="1" applyAlignment="1">
      <alignment vertical="center"/>
    </xf>
    <xf numFmtId="3" fontId="5" fillId="0" borderId="28" xfId="1" applyNumberFormat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2" fillId="0" borderId="0" xfId="1" applyFont="1" applyAlignment="1">
      <alignment horizontal="center" vertical="center"/>
    </xf>
    <xf numFmtId="0" fontId="0" fillId="0" borderId="0" xfId="0"/>
    <xf numFmtId="0" fontId="3" fillId="0" borderId="0" xfId="1" applyFont="1" applyAlignment="1"/>
    <xf numFmtId="0" fontId="2" fillId="0" borderId="0" xfId="1" applyFont="1" applyAlignment="1"/>
    <xf numFmtId="0" fontId="3" fillId="0" borderId="1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1" fontId="3" fillId="2" borderId="7" xfId="1" applyNumberFormat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4" borderId="9" xfId="1" applyFont="1" applyFill="1" applyBorder="1" applyAlignment="1">
      <alignment horizontal="center"/>
    </xf>
    <xf numFmtId="3" fontId="9" fillId="0" borderId="10" xfId="1" applyNumberFormat="1" applyFont="1" applyFill="1" applyBorder="1" applyAlignment="1">
      <alignment horizontal="center"/>
    </xf>
    <xf numFmtId="0" fontId="3" fillId="4" borderId="0" xfId="1" applyFont="1" applyFill="1" applyAlignment="1">
      <alignment horizontal="center"/>
    </xf>
    <xf numFmtId="3" fontId="9" fillId="0" borderId="29" xfId="1" applyNumberFormat="1" applyFont="1" applyFill="1" applyBorder="1" applyAlignment="1">
      <alignment horizontal="center"/>
    </xf>
    <xf numFmtId="3" fontId="9" fillId="4" borderId="29" xfId="1" applyNumberFormat="1" applyFont="1" applyFill="1" applyBorder="1" applyAlignment="1">
      <alignment horizontal="center"/>
    </xf>
    <xf numFmtId="3" fontId="9" fillId="4" borderId="11" xfId="1" applyNumberFormat="1" applyFont="1" applyFill="1" applyBorder="1" applyAlignment="1">
      <alignment horizontal="center"/>
    </xf>
    <xf numFmtId="0" fontId="3" fillId="0" borderId="9" xfId="1" applyFont="1" applyBorder="1" applyAlignment="1"/>
    <xf numFmtId="3" fontId="5" fillId="0" borderId="12" xfId="1" applyNumberFormat="1" applyFont="1" applyFill="1" applyBorder="1" applyAlignment="1"/>
    <xf numFmtId="0" fontId="3" fillId="0" borderId="23" xfId="1" applyFont="1" applyBorder="1" applyAlignment="1"/>
    <xf numFmtId="3" fontId="5" fillId="0" borderId="13" xfId="1" applyNumberFormat="1" applyFont="1" applyFill="1" applyBorder="1" applyAlignment="1"/>
    <xf numFmtId="0" fontId="8" fillId="0" borderId="9" xfId="1" applyFont="1" applyBorder="1" applyAlignment="1"/>
    <xf numFmtId="3" fontId="6" fillId="0" borderId="12" xfId="1" applyNumberFormat="1" applyFont="1" applyFill="1" applyBorder="1" applyAlignment="1"/>
    <xf numFmtId="0" fontId="8" fillId="0" borderId="0" xfId="1" applyFont="1" applyAlignment="1"/>
    <xf numFmtId="3" fontId="6" fillId="0" borderId="13" xfId="1" applyNumberFormat="1" applyFont="1" applyFill="1" applyBorder="1" applyAlignment="1"/>
    <xf numFmtId="0" fontId="8" fillId="0" borderId="9" xfId="1" applyFont="1" applyFill="1" applyBorder="1" applyAlignment="1"/>
    <xf numFmtId="3" fontId="6" fillId="3" borderId="12" xfId="1" applyNumberFormat="1" applyFont="1" applyFill="1" applyBorder="1" applyAlignment="1" applyProtection="1">
      <protection locked="0"/>
    </xf>
    <xf numFmtId="3" fontId="1" fillId="0" borderId="0" xfId="1" applyNumberFormat="1" applyFont="1" applyAlignment="1"/>
    <xf numFmtId="0" fontId="8" fillId="0" borderId="0" xfId="1" applyFont="1" applyFill="1" applyAlignment="1"/>
    <xf numFmtId="3" fontId="6" fillId="0" borderId="12" xfId="1" applyNumberFormat="1" applyFont="1" applyBorder="1" applyAlignment="1"/>
    <xf numFmtId="3" fontId="6" fillId="0" borderId="13" xfId="1" applyNumberFormat="1" applyFont="1" applyBorder="1" applyAlignment="1"/>
    <xf numFmtId="0" fontId="1" fillId="0" borderId="12" xfId="1" applyFont="1" applyFill="1" applyBorder="1" applyAlignment="1"/>
    <xf numFmtId="0" fontId="1" fillId="0" borderId="12" xfId="1" applyFont="1" applyBorder="1" applyAlignment="1"/>
    <xf numFmtId="0" fontId="1" fillId="0" borderId="13" xfId="1" applyFont="1" applyBorder="1" applyAlignment="1"/>
    <xf numFmtId="3" fontId="6" fillId="3" borderId="13" xfId="1" applyNumberFormat="1" applyFont="1" applyFill="1" applyBorder="1" applyAlignment="1" applyProtection="1">
      <protection locked="0"/>
    </xf>
    <xf numFmtId="3" fontId="11" fillId="0" borderId="12" xfId="1" applyNumberFormat="1" applyFont="1" applyFill="1" applyBorder="1" applyAlignment="1"/>
    <xf numFmtId="3" fontId="11" fillId="0" borderId="13" xfId="1" applyNumberFormat="1" applyFont="1" applyFill="1" applyBorder="1" applyAlignment="1"/>
    <xf numFmtId="0" fontId="8" fillId="0" borderId="14" xfId="1" applyFont="1" applyFill="1" applyBorder="1" applyAlignment="1"/>
    <xf numFmtId="0" fontId="3" fillId="0" borderId="14" xfId="1" applyFont="1" applyFill="1" applyBorder="1" applyAlignment="1"/>
    <xf numFmtId="3" fontId="5" fillId="3" borderId="12" xfId="1" applyNumberFormat="1" applyFont="1" applyFill="1" applyBorder="1" applyAlignment="1" applyProtection="1">
      <protection locked="0"/>
    </xf>
    <xf numFmtId="0" fontId="8" fillId="0" borderId="14" xfId="1" applyFont="1" applyBorder="1" applyAlignment="1"/>
    <xf numFmtId="0" fontId="3" fillId="0" borderId="9" xfId="1" applyFont="1" applyFill="1" applyBorder="1" applyAlignment="1"/>
    <xf numFmtId="3" fontId="14" fillId="0" borderId="15" xfId="1" applyNumberFormat="1" applyFont="1" applyFill="1" applyBorder="1" applyAlignment="1"/>
    <xf numFmtId="3" fontId="14" fillId="3" borderId="15" xfId="1" applyNumberFormat="1" applyFont="1" applyFill="1" applyBorder="1" applyAlignment="1" applyProtection="1">
      <protection locked="0"/>
    </xf>
    <xf numFmtId="3" fontId="14" fillId="3" borderId="12" xfId="1" applyNumberFormat="1" applyFont="1" applyFill="1" applyBorder="1" applyAlignment="1" applyProtection="1">
      <protection locked="0"/>
    </xf>
    <xf numFmtId="3" fontId="6" fillId="0" borderId="12" xfId="1" applyNumberFormat="1" applyFont="1" applyFill="1" applyBorder="1" applyAlignment="1" applyProtection="1">
      <protection locked="0"/>
    </xf>
    <xf numFmtId="3" fontId="6" fillId="0" borderId="13" xfId="1" applyNumberFormat="1" applyFont="1" applyFill="1" applyBorder="1" applyAlignment="1" applyProtection="1">
      <protection locked="0"/>
    </xf>
    <xf numFmtId="3" fontId="6" fillId="0" borderId="30" xfId="1" applyNumberFormat="1" applyFont="1" applyFill="1" applyBorder="1" applyAlignment="1"/>
    <xf numFmtId="3" fontId="6" fillId="0" borderId="7" xfId="1" applyNumberFormat="1" applyFont="1" applyFill="1" applyBorder="1" applyAlignment="1"/>
    <xf numFmtId="0" fontId="10" fillId="0" borderId="31" xfId="1" applyFont="1" applyFill="1" applyBorder="1" applyAlignment="1"/>
    <xf numFmtId="3" fontId="6" fillId="0" borderId="10" xfId="1" applyNumberFormat="1" applyFont="1" applyFill="1" applyBorder="1" applyAlignment="1"/>
    <xf numFmtId="3" fontId="6" fillId="0" borderId="19" xfId="1" applyNumberFormat="1" applyFont="1" applyFill="1" applyBorder="1" applyAlignment="1"/>
    <xf numFmtId="0" fontId="2" fillId="0" borderId="32" xfId="1" applyFont="1" applyFill="1" applyBorder="1" applyAlignment="1"/>
    <xf numFmtId="3" fontId="5" fillId="0" borderId="33" xfId="1" applyNumberFormat="1" applyFont="1" applyFill="1" applyBorder="1" applyAlignment="1"/>
    <xf numFmtId="0" fontId="2" fillId="0" borderId="34" xfId="1" applyFont="1" applyBorder="1" applyAlignment="1"/>
    <xf numFmtId="3" fontId="5" fillId="0" borderId="35" xfId="1" applyNumberFormat="1" applyFont="1" applyFill="1" applyBorder="1" applyAlignment="1"/>
    <xf numFmtId="0" fontId="10" fillId="0" borderId="14" xfId="1" applyFont="1" applyFill="1" applyBorder="1" applyAlignment="1"/>
    <xf numFmtId="3" fontId="1" fillId="0" borderId="10" xfId="1" applyNumberFormat="1" applyFont="1" applyFill="1" applyBorder="1" applyAlignment="1"/>
    <xf numFmtId="0" fontId="10" fillId="0" borderId="0" xfId="1" applyFont="1" applyAlignment="1"/>
    <xf numFmtId="3" fontId="1" fillId="0" borderId="19" xfId="1" applyNumberFormat="1" applyFont="1" applyFill="1" applyBorder="1" applyAlignment="1"/>
    <xf numFmtId="0" fontId="3" fillId="0" borderId="36" xfId="1" applyFont="1" applyFill="1" applyBorder="1" applyAlignment="1"/>
    <xf numFmtId="3" fontId="15" fillId="0" borderId="37" xfId="1" applyNumberFormat="1" applyFont="1" applyFill="1" applyBorder="1" applyAlignment="1"/>
    <xf numFmtId="0" fontId="3" fillId="0" borderId="38" xfId="1" applyFont="1" applyBorder="1" applyAlignment="1"/>
    <xf numFmtId="3" fontId="15" fillId="0" borderId="39" xfId="1" applyNumberFormat="1" applyFont="1" applyFill="1" applyBorder="1" applyAlignment="1"/>
    <xf numFmtId="0" fontId="16" fillId="0" borderId="0" xfId="1" applyFont="1" applyAlignment="1"/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 applyProtection="1">
      <alignment vertical="center"/>
      <protection locked="0"/>
    </xf>
    <xf numFmtId="0" fontId="1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3" fillId="2" borderId="41" xfId="1" applyFont="1" applyFill="1" applyBorder="1" applyAlignment="1">
      <alignment horizontal="center" vertical="center"/>
    </xf>
    <xf numFmtId="164" fontId="5" fillId="2" borderId="7" xfId="1" applyNumberFormat="1" applyFont="1" applyFill="1" applyBorder="1" applyAlignment="1">
      <alignment horizontal="center" vertical="center"/>
    </xf>
    <xf numFmtId="164" fontId="5" fillId="2" borderId="8" xfId="1" applyNumberFormat="1" applyFont="1" applyFill="1" applyBorder="1" applyAlignment="1">
      <alignment horizontal="center" vertical="center"/>
    </xf>
    <xf numFmtId="0" fontId="1" fillId="0" borderId="42" xfId="1" applyFont="1" applyBorder="1" applyAlignment="1">
      <alignment vertical="center"/>
    </xf>
    <xf numFmtId="3" fontId="6" fillId="0" borderId="43" xfId="1" applyNumberFormat="1" applyFont="1" applyFill="1" applyBorder="1" applyAlignment="1">
      <alignment vertical="center"/>
    </xf>
    <xf numFmtId="3" fontId="6" fillId="0" borderId="11" xfId="1" applyNumberFormat="1" applyFont="1" applyFill="1" applyBorder="1" applyAlignment="1">
      <alignment vertical="center"/>
    </xf>
    <xf numFmtId="3" fontId="5" fillId="0" borderId="12" xfId="1" applyNumberFormat="1" applyFont="1" applyFill="1" applyBorder="1" applyAlignment="1">
      <alignment vertical="center"/>
    </xf>
    <xf numFmtId="3" fontId="5" fillId="0" borderId="13" xfId="1" applyNumberFormat="1" applyFont="1" applyFill="1" applyBorder="1" applyAlignment="1">
      <alignment vertical="center"/>
    </xf>
    <xf numFmtId="3" fontId="3" fillId="0" borderId="9" xfId="1" applyNumberFormat="1" applyFont="1" applyBorder="1" applyAlignment="1">
      <alignment vertical="center"/>
    </xf>
    <xf numFmtId="0" fontId="9" fillId="0" borderId="23" xfId="1" applyFont="1" applyBorder="1" applyAlignment="1">
      <alignment vertical="center"/>
    </xf>
    <xf numFmtId="3" fontId="3" fillId="0" borderId="14" xfId="1" applyNumberFormat="1" applyFont="1" applyBorder="1" applyAlignment="1">
      <alignment vertical="center"/>
    </xf>
    <xf numFmtId="0" fontId="8" fillId="0" borderId="23" xfId="1" applyFont="1" applyBorder="1" applyAlignment="1">
      <alignment vertical="center"/>
    </xf>
    <xf numFmtId="3" fontId="9" fillId="0" borderId="14" xfId="1" applyNumberFormat="1" applyFont="1" applyBorder="1" applyAlignment="1">
      <alignment vertical="center"/>
    </xf>
    <xf numFmtId="3" fontId="8" fillId="0" borderId="14" xfId="1" applyNumberFormat="1" applyFont="1" applyBorder="1" applyAlignment="1">
      <alignment vertical="center"/>
    </xf>
    <xf numFmtId="3" fontId="8" fillId="0" borderId="0" xfId="1" applyNumberFormat="1" applyFont="1" applyAlignment="1">
      <alignment vertical="center"/>
    </xf>
    <xf numFmtId="0" fontId="8" fillId="0" borderId="23" xfId="1" applyFont="1" applyFill="1" applyBorder="1" applyAlignment="1">
      <alignment vertical="center"/>
    </xf>
    <xf numFmtId="3" fontId="8" fillId="0" borderId="9" xfId="1" applyNumberFormat="1" applyFont="1" applyBorder="1" applyAlignment="1">
      <alignment vertical="center"/>
    </xf>
    <xf numFmtId="0" fontId="9" fillId="0" borderId="23" xfId="1" applyFont="1" applyFill="1" applyBorder="1" applyAlignment="1">
      <alignment vertical="center"/>
    </xf>
    <xf numFmtId="3" fontId="9" fillId="0" borderId="9" xfId="1" applyNumberFormat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0" fontId="1" fillId="0" borderId="12" xfId="1" applyFont="1" applyFill="1" applyBorder="1" applyAlignment="1">
      <alignment vertical="center"/>
    </xf>
    <xf numFmtId="0" fontId="1" fillId="0" borderId="12" xfId="1" applyFont="1" applyBorder="1" applyAlignment="1">
      <alignment vertical="center"/>
    </xf>
    <xf numFmtId="0" fontId="1" fillId="0" borderId="13" xfId="1" applyFont="1" applyBorder="1" applyAlignment="1">
      <alignment vertical="center"/>
    </xf>
    <xf numFmtId="3" fontId="8" fillId="0" borderId="14" xfId="1" applyNumberFormat="1" applyFont="1" applyFill="1" applyBorder="1" applyAlignment="1">
      <alignment vertical="center"/>
    </xf>
    <xf numFmtId="3" fontId="9" fillId="0" borderId="0" xfId="1" applyNumberFormat="1" applyFont="1" applyAlignment="1">
      <alignment vertical="center"/>
    </xf>
    <xf numFmtId="3" fontId="10" fillId="0" borderId="14" xfId="1" applyNumberFormat="1" applyFont="1" applyBorder="1" applyAlignment="1">
      <alignment vertical="center"/>
    </xf>
    <xf numFmtId="0" fontId="10" fillId="0" borderId="14" xfId="1" applyFont="1" applyFill="1" applyBorder="1" applyAlignment="1">
      <alignment vertical="center"/>
    </xf>
    <xf numFmtId="0" fontId="1" fillId="0" borderId="44" xfId="1" applyFont="1" applyFill="1" applyBorder="1" applyAlignment="1">
      <alignment vertical="center"/>
    </xf>
    <xf numFmtId="0" fontId="1" fillId="0" borderId="44" xfId="1" applyFont="1" applyBorder="1" applyAlignment="1" applyProtection="1">
      <alignment vertical="center"/>
      <protection locked="0"/>
    </xf>
    <xf numFmtId="0" fontId="1" fillId="0" borderId="45" xfId="1" applyFont="1" applyBorder="1" applyAlignment="1" applyProtection="1">
      <alignment vertical="center"/>
      <protection locked="0"/>
    </xf>
    <xf numFmtId="0" fontId="3" fillId="0" borderId="46" xfId="1" applyFont="1" applyFill="1" applyBorder="1" applyAlignment="1">
      <alignment vertical="center"/>
    </xf>
    <xf numFmtId="3" fontId="5" fillId="0" borderId="47" xfId="1" applyNumberFormat="1" applyFont="1" applyFill="1" applyBorder="1" applyAlignment="1">
      <alignment vertical="center"/>
    </xf>
    <xf numFmtId="0" fontId="3" fillId="0" borderId="46" xfId="1" applyFont="1" applyBorder="1" applyAlignment="1">
      <alignment vertical="center"/>
    </xf>
    <xf numFmtId="0" fontId="1" fillId="0" borderId="0" xfId="1" applyFont="1" applyFill="1" applyAlignment="1">
      <alignment vertical="center"/>
    </xf>
    <xf numFmtId="0" fontId="3" fillId="2" borderId="40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3" fontId="6" fillId="0" borderId="48" xfId="1" applyNumberFormat="1" applyFont="1" applyFill="1" applyBorder="1" applyAlignment="1">
      <alignment vertical="center"/>
    </xf>
    <xf numFmtId="3" fontId="6" fillId="3" borderId="48" xfId="1" applyNumberFormat="1" applyFont="1" applyFill="1" applyBorder="1" applyAlignment="1" applyProtection="1">
      <alignment vertical="center"/>
      <protection locked="0"/>
    </xf>
    <xf numFmtId="3" fontId="6" fillId="3" borderId="17" xfId="1" applyNumberFormat="1" applyFont="1" applyFill="1" applyBorder="1" applyAlignment="1" applyProtection="1">
      <alignment vertical="center"/>
      <protection locked="0"/>
    </xf>
    <xf numFmtId="0" fontId="9" fillId="0" borderId="49" xfId="1" applyFont="1" applyBorder="1" applyAlignment="1">
      <alignment vertical="center"/>
    </xf>
    <xf numFmtId="3" fontId="6" fillId="0" borderId="50" xfId="1" applyNumberFormat="1" applyFont="1" applyFill="1" applyBorder="1" applyAlignment="1">
      <alignment vertical="center"/>
    </xf>
    <xf numFmtId="3" fontId="6" fillId="0" borderId="51" xfId="1" applyNumberFormat="1" applyFont="1" applyFill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3" fontId="11" fillId="3" borderId="12" xfId="1" applyNumberFormat="1" applyFont="1" applyFill="1" applyBorder="1" applyAlignment="1" applyProtection="1">
      <alignment vertical="center"/>
      <protection locked="0"/>
    </xf>
    <xf numFmtId="3" fontId="11" fillId="3" borderId="13" xfId="1" applyNumberFormat="1" applyFont="1" applyFill="1" applyBorder="1" applyAlignment="1" applyProtection="1">
      <alignment vertical="center"/>
      <protection locked="0"/>
    </xf>
    <xf numFmtId="0" fontId="13" fillId="0" borderId="21" xfId="1" applyFont="1" applyBorder="1" applyAlignment="1">
      <alignment vertical="center" wrapText="1"/>
    </xf>
    <xf numFmtId="3" fontId="15" fillId="0" borderId="12" xfId="1" applyNumberFormat="1" applyFont="1" applyFill="1" applyBorder="1" applyAlignment="1">
      <alignment vertical="center"/>
    </xf>
    <xf numFmtId="3" fontId="15" fillId="0" borderId="13" xfId="1" applyNumberFormat="1" applyFont="1" applyFill="1" applyBorder="1" applyAlignment="1">
      <alignment vertical="center"/>
    </xf>
    <xf numFmtId="3" fontId="6" fillId="0" borderId="52" xfId="1" applyNumberFormat="1" applyFont="1" applyFill="1" applyBorder="1" applyAlignment="1">
      <alignment vertical="center"/>
    </xf>
    <xf numFmtId="0" fontId="7" fillId="0" borderId="53" xfId="1" applyFont="1" applyBorder="1" applyAlignment="1">
      <alignment vertical="center"/>
    </xf>
    <xf numFmtId="3" fontId="6" fillId="0" borderId="44" xfId="1" applyNumberFormat="1" applyFont="1" applyFill="1" applyBorder="1" applyAlignment="1">
      <alignment vertical="center"/>
    </xf>
    <xf numFmtId="3" fontId="6" fillId="0" borderId="45" xfId="1" applyNumberFormat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10" fillId="0" borderId="38" xfId="0" applyFont="1" applyBorder="1"/>
    <xf numFmtId="0" fontId="0" fillId="0" borderId="38" xfId="0" applyBorder="1"/>
    <xf numFmtId="0" fontId="8" fillId="0" borderId="38" xfId="0" applyFont="1" applyBorder="1"/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6" fillId="3" borderId="14" xfId="0" applyFont="1" applyFill="1" applyBorder="1" applyProtection="1">
      <protection locked="0"/>
    </xf>
    <xf numFmtId="3" fontId="6" fillId="3" borderId="16" xfId="0" applyNumberFormat="1" applyFont="1" applyFill="1" applyBorder="1" applyProtection="1">
      <protection locked="0"/>
    </xf>
    <xf numFmtId="3" fontId="6" fillId="0" borderId="17" xfId="0" applyNumberFormat="1" applyFont="1" applyFill="1" applyBorder="1"/>
    <xf numFmtId="10" fontId="6" fillId="0" borderId="17" xfId="0" applyNumberFormat="1" applyFont="1" applyFill="1" applyBorder="1"/>
    <xf numFmtId="3" fontId="6" fillId="3" borderId="12" xfId="0" applyNumberFormat="1" applyFont="1" applyFill="1" applyBorder="1" applyProtection="1">
      <protection locked="0"/>
    </xf>
    <xf numFmtId="3" fontId="6" fillId="0" borderId="13" xfId="0" applyNumberFormat="1" applyFont="1" applyFill="1" applyBorder="1"/>
    <xf numFmtId="3" fontId="6" fillId="3" borderId="49" xfId="0" applyNumberFormat="1" applyFont="1" applyFill="1" applyBorder="1" applyProtection="1">
      <protection locked="0"/>
    </xf>
    <xf numFmtId="10" fontId="6" fillId="0" borderId="13" xfId="0" applyNumberFormat="1" applyFont="1" applyFill="1" applyBorder="1"/>
    <xf numFmtId="3" fontId="6" fillId="3" borderId="52" xfId="0" applyNumberFormat="1" applyFont="1" applyFill="1" applyBorder="1" applyProtection="1">
      <protection locked="0"/>
    </xf>
    <xf numFmtId="3" fontId="6" fillId="3" borderId="10" xfId="0" applyNumberFormat="1" applyFont="1" applyFill="1" applyBorder="1" applyProtection="1">
      <protection locked="0"/>
    </xf>
    <xf numFmtId="3" fontId="6" fillId="0" borderId="51" xfId="0" applyNumberFormat="1" applyFont="1" applyFill="1" applyBorder="1"/>
    <xf numFmtId="10" fontId="6" fillId="0" borderId="51" xfId="0" applyNumberFormat="1" applyFont="1" applyFill="1" applyBorder="1"/>
    <xf numFmtId="0" fontId="11" fillId="0" borderId="21" xfId="0" applyFont="1" applyBorder="1"/>
    <xf numFmtId="3" fontId="6" fillId="0" borderId="15" xfId="0" applyNumberFormat="1" applyFont="1" applyFill="1" applyBorder="1"/>
    <xf numFmtId="3" fontId="6" fillId="0" borderId="22" xfId="0" applyNumberFormat="1" applyFont="1" applyFill="1" applyBorder="1"/>
    <xf numFmtId="3" fontId="6" fillId="0" borderId="12" xfId="0" applyNumberFormat="1" applyFont="1" applyFill="1" applyBorder="1"/>
    <xf numFmtId="10" fontId="6" fillId="0" borderId="20" xfId="0" applyNumberFormat="1" applyFont="1" applyFill="1" applyBorder="1"/>
    <xf numFmtId="0" fontId="0" fillId="0" borderId="21" xfId="0" applyBorder="1"/>
    <xf numFmtId="0" fontId="3" fillId="0" borderId="57" xfId="0" applyFont="1" applyBorder="1"/>
    <xf numFmtId="0" fontId="0" fillId="0" borderId="57" xfId="0" applyBorder="1"/>
    <xf numFmtId="3" fontId="6" fillId="3" borderId="13" xfId="0" applyNumberFormat="1" applyFont="1" applyFill="1" applyBorder="1" applyProtection="1">
      <protection locked="0"/>
    </xf>
    <xf numFmtId="0" fontId="3" fillId="0" borderId="21" xfId="0" applyFont="1" applyBorder="1"/>
    <xf numFmtId="0" fontId="0" fillId="0" borderId="22" xfId="0" applyBorder="1"/>
    <xf numFmtId="0" fontId="8" fillId="0" borderId="12" xfId="0" applyFont="1" applyBorder="1"/>
    <xf numFmtId="0" fontId="0" fillId="0" borderId="18" xfId="0" applyBorder="1"/>
    <xf numFmtId="0" fontId="0" fillId="0" borderId="0" xfId="0" applyProtection="1">
      <protection locked="0"/>
    </xf>
    <xf numFmtId="0" fontId="8" fillId="0" borderId="20" xfId="0" applyFont="1" applyFill="1" applyBorder="1"/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8" fillId="0" borderId="57" xfId="0" applyFont="1" applyBorder="1" applyProtection="1">
      <protection locked="0"/>
    </xf>
    <xf numFmtId="0" fontId="8" fillId="0" borderId="58" xfId="0" applyFont="1" applyFill="1" applyBorder="1"/>
    <xf numFmtId="10" fontId="17" fillId="0" borderId="13" xfId="0" applyNumberFormat="1" applyFont="1" applyFill="1" applyBorder="1"/>
    <xf numFmtId="0" fontId="2" fillId="0" borderId="59" xfId="0" applyFont="1" applyBorder="1"/>
    <xf numFmtId="0" fontId="2" fillId="0" borderId="60" xfId="0" applyFont="1" applyFill="1" applyBorder="1" applyProtection="1">
      <protection locked="0"/>
    </xf>
    <xf numFmtId="3" fontId="2" fillId="0" borderId="60" xfId="0" applyNumberFormat="1" applyFont="1" applyFill="1" applyBorder="1" applyProtection="1">
      <protection locked="0"/>
    </xf>
    <xf numFmtId="3" fontId="2" fillId="0" borderId="61" xfId="0" applyNumberFormat="1" applyFont="1" applyFill="1" applyBorder="1" applyProtection="1">
      <protection locked="0"/>
    </xf>
    <xf numFmtId="3" fontId="5" fillId="0" borderId="45" xfId="0" applyNumberFormat="1" applyFont="1" applyFill="1" applyBorder="1"/>
    <xf numFmtId="0" fontId="8" fillId="0" borderId="59" xfId="0" applyFont="1" applyFill="1" applyBorder="1" applyProtection="1">
      <protection locked="0"/>
    </xf>
    <xf numFmtId="3" fontId="8" fillId="0" borderId="60" xfId="0" applyNumberFormat="1" applyFont="1" applyFill="1" applyBorder="1" applyProtection="1">
      <protection locked="0"/>
    </xf>
    <xf numFmtId="3" fontId="8" fillId="0" borderId="61" xfId="0" applyNumberFormat="1" applyFont="1" applyFill="1" applyBorder="1" applyProtection="1">
      <protection locked="0"/>
    </xf>
    <xf numFmtId="10" fontId="14" fillId="0" borderId="62" xfId="0" applyNumberFormat="1" applyFont="1" applyFill="1" applyBorder="1"/>
    <xf numFmtId="0" fontId="3" fillId="2" borderId="54" xfId="0" applyFont="1" applyFill="1" applyBorder="1" applyAlignment="1">
      <alignment horizontal="center" vertical="center"/>
    </xf>
  </cellXfs>
  <cellStyles count="2">
    <cellStyle name="Normal" xfId="0" builtinId="0" customBuiltin="1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abSelected="1" workbookViewId="0">
      <selection activeCell="G13" sqref="G13"/>
    </sheetView>
  </sheetViews>
  <sheetFormatPr baseColWidth="10" defaultRowHeight="15" x14ac:dyDescent="0.25"/>
  <cols>
    <col min="1" max="1" width="11.42578125" customWidth="1"/>
    <col min="2" max="2" width="38.85546875" customWidth="1"/>
    <col min="3" max="3" width="18.7109375" customWidth="1"/>
    <col min="4" max="4" width="14.7109375" customWidth="1"/>
    <col min="5" max="5" width="15.42578125" customWidth="1"/>
    <col min="6" max="6" width="19.140625" customWidth="1"/>
    <col min="7" max="7" width="11.42578125" customWidth="1"/>
  </cols>
  <sheetData>
    <row r="1" spans="2:1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ht="18.75" thickBot="1" x14ac:dyDescent="0.3">
      <c r="B3" s="58" t="s">
        <v>0</v>
      </c>
      <c r="C3" s="58"/>
      <c r="D3" s="58"/>
      <c r="E3" s="58"/>
      <c r="F3" s="58"/>
      <c r="G3" s="1"/>
      <c r="H3" s="1"/>
      <c r="I3" s="1"/>
      <c r="J3" s="1"/>
      <c r="K3" s="1"/>
      <c r="L3" s="1"/>
      <c r="M3" s="1"/>
      <c r="N3" s="1"/>
    </row>
    <row r="4" spans="2:14" ht="17.25" thickTop="1" thickBot="1" x14ac:dyDescent="0.3">
      <c r="B4" s="2" t="s">
        <v>1</v>
      </c>
      <c r="C4" s="1"/>
      <c r="D4" s="3"/>
      <c r="E4" s="3"/>
      <c r="F4" s="4" t="s">
        <v>2</v>
      </c>
      <c r="G4" s="1"/>
      <c r="H4" s="1"/>
      <c r="I4" s="1"/>
      <c r="J4" s="1"/>
      <c r="K4" s="1"/>
      <c r="L4" s="1"/>
      <c r="M4" s="1"/>
      <c r="N4" s="1"/>
    </row>
    <row r="5" spans="2:14" ht="16.5" thickTop="1" x14ac:dyDescent="0.25">
      <c r="B5" s="2" t="s">
        <v>3</v>
      </c>
      <c r="C5" s="3"/>
      <c r="D5" s="3"/>
      <c r="E5" s="3"/>
      <c r="F5" s="1"/>
      <c r="G5" s="1"/>
      <c r="H5" s="1"/>
      <c r="I5" s="1"/>
      <c r="J5" s="1"/>
      <c r="K5" s="1"/>
      <c r="L5" s="1"/>
      <c r="M5" s="1"/>
      <c r="N5" s="1"/>
    </row>
    <row r="6" spans="2:14" ht="15.75" x14ac:dyDescent="0.25">
      <c r="B6" s="2" t="s">
        <v>4</v>
      </c>
      <c r="C6" s="3"/>
      <c r="D6" s="3"/>
      <c r="E6" s="3"/>
      <c r="F6" s="1"/>
      <c r="G6" s="1"/>
      <c r="H6" s="1"/>
      <c r="I6" s="1"/>
      <c r="J6" s="1"/>
      <c r="K6" s="1"/>
      <c r="L6" s="1"/>
      <c r="M6" s="1"/>
      <c r="N6" s="1"/>
    </row>
    <row r="7" spans="2:14" ht="15.75" x14ac:dyDescent="0.25">
      <c r="B7" s="2" t="s">
        <v>5</v>
      </c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</row>
    <row r="8" spans="2:14" ht="16.5" thickBot="1" x14ac:dyDescent="0.3">
      <c r="B8" s="3"/>
      <c r="C8" s="3"/>
      <c r="D8" s="3"/>
      <c r="E8" s="3"/>
      <c r="F8" s="5"/>
      <c r="G8" s="1"/>
      <c r="H8" s="1"/>
      <c r="I8" s="1"/>
      <c r="J8" s="1"/>
      <c r="K8" s="1"/>
      <c r="L8" s="1"/>
      <c r="M8" s="1"/>
      <c r="N8" s="1"/>
    </row>
    <row r="9" spans="2:14" ht="15.75" x14ac:dyDescent="0.25">
      <c r="B9" s="6"/>
      <c r="C9" s="7" t="s">
        <v>6</v>
      </c>
      <c r="D9" s="7" t="s">
        <v>7</v>
      </c>
      <c r="E9" s="8" t="s">
        <v>8</v>
      </c>
      <c r="F9" s="9" t="s">
        <v>7</v>
      </c>
      <c r="G9" s="1"/>
      <c r="H9" s="10"/>
      <c r="I9" s="10"/>
      <c r="J9" s="10"/>
      <c r="K9" s="59"/>
      <c r="L9" s="59"/>
      <c r="M9" s="59"/>
      <c r="N9" s="59"/>
    </row>
    <row r="10" spans="2:14" ht="16.5" thickBot="1" x14ac:dyDescent="0.3">
      <c r="B10" s="11"/>
      <c r="C10" s="12">
        <v>2015</v>
      </c>
      <c r="D10" s="12">
        <v>2016</v>
      </c>
      <c r="E10" s="12">
        <v>2016</v>
      </c>
      <c r="F10" s="13">
        <v>2017</v>
      </c>
      <c r="G10" s="1"/>
      <c r="H10" s="14"/>
      <c r="I10" s="59"/>
      <c r="J10" s="59"/>
      <c r="K10" s="14"/>
      <c r="L10" s="14"/>
      <c r="M10" s="14"/>
      <c r="N10" s="14"/>
    </row>
    <row r="11" spans="2:14" ht="16.5" thickTop="1" x14ac:dyDescent="0.25">
      <c r="B11" s="15"/>
      <c r="C11" s="16"/>
      <c r="D11" s="16"/>
      <c r="E11" s="16"/>
      <c r="F11" s="17"/>
      <c r="G11" s="1"/>
      <c r="H11" s="5"/>
      <c r="I11" s="5"/>
      <c r="J11" s="5"/>
      <c r="K11" s="5"/>
      <c r="L11" s="5"/>
      <c r="M11" s="5"/>
      <c r="N11" s="5"/>
    </row>
    <row r="12" spans="2:14" ht="15.75" x14ac:dyDescent="0.25">
      <c r="B12" s="18" t="s">
        <v>9</v>
      </c>
      <c r="C12" s="19"/>
      <c r="D12" s="19"/>
      <c r="E12" s="19"/>
      <c r="F12" s="20"/>
      <c r="G12" s="1"/>
      <c r="H12" s="5"/>
      <c r="I12" s="5"/>
      <c r="J12" s="5"/>
      <c r="K12" s="21"/>
      <c r="L12" s="21"/>
      <c r="M12" s="5"/>
      <c r="N12" s="5"/>
    </row>
    <row r="13" spans="2:14" ht="16.5" x14ac:dyDescent="0.25">
      <c r="B13" s="22" t="s">
        <v>10</v>
      </c>
      <c r="C13" s="19">
        <v>43737725.289999999</v>
      </c>
      <c r="D13" s="19">
        <v>8055352</v>
      </c>
      <c r="E13" s="19">
        <v>9563152</v>
      </c>
      <c r="F13" s="20">
        <v>9000000</v>
      </c>
      <c r="G13" s="1"/>
      <c r="H13" s="5"/>
      <c r="I13" s="5"/>
      <c r="J13" s="5"/>
      <c r="K13" s="5"/>
      <c r="L13" s="5"/>
      <c r="M13" s="5"/>
      <c r="N13" s="5"/>
    </row>
    <row r="14" spans="2:14" x14ac:dyDescent="0.25">
      <c r="B14" s="23" t="s">
        <v>11</v>
      </c>
      <c r="C14" s="19">
        <v>43465688.769999996</v>
      </c>
      <c r="D14" s="19">
        <v>6750000</v>
      </c>
      <c r="E14" s="19">
        <v>8257800</v>
      </c>
      <c r="F14" s="20">
        <v>7500000</v>
      </c>
      <c r="G14" s="1"/>
      <c r="H14" s="5"/>
      <c r="I14" s="5"/>
      <c r="J14" s="5"/>
      <c r="K14" s="21"/>
      <c r="L14" s="5"/>
      <c r="M14" s="5"/>
      <c r="N14" s="5"/>
    </row>
    <row r="15" spans="2:14" x14ac:dyDescent="0.25">
      <c r="B15" s="24" t="s">
        <v>12</v>
      </c>
      <c r="C15" s="19">
        <v>13582598.210000001</v>
      </c>
      <c r="D15" s="19"/>
      <c r="E15" s="25">
        <v>500000</v>
      </c>
      <c r="F15" s="26"/>
      <c r="G15" s="1"/>
      <c r="H15" s="5"/>
      <c r="I15" s="5"/>
      <c r="J15" s="5"/>
      <c r="K15" s="5"/>
      <c r="L15" s="5"/>
      <c r="M15" s="5"/>
      <c r="N15" s="5"/>
    </row>
    <row r="16" spans="2:14" x14ac:dyDescent="0.25">
      <c r="B16" s="24" t="s">
        <v>13</v>
      </c>
      <c r="C16" s="19">
        <v>6696250.8799999999</v>
      </c>
      <c r="D16" s="19">
        <v>6750000</v>
      </c>
      <c r="E16" s="25">
        <v>6750000</v>
      </c>
      <c r="F16" s="26">
        <v>7500000</v>
      </c>
      <c r="G16" s="1"/>
      <c r="H16" s="5"/>
      <c r="I16" s="5"/>
      <c r="J16" s="5"/>
      <c r="K16" s="5"/>
      <c r="L16" s="5"/>
      <c r="M16" s="5"/>
      <c r="N16" s="5"/>
    </row>
    <row r="17" spans="1:14" x14ac:dyDescent="0.25">
      <c r="A17" s="1"/>
      <c r="B17" s="24"/>
      <c r="C17" s="19"/>
      <c r="D17" s="19"/>
      <c r="E17" s="25"/>
      <c r="F17" s="26"/>
      <c r="G17" s="1"/>
      <c r="H17" s="5"/>
      <c r="I17" s="5"/>
      <c r="J17" s="5"/>
      <c r="K17" s="5"/>
      <c r="L17" s="5"/>
      <c r="M17" s="5"/>
      <c r="N17" s="5"/>
    </row>
    <row r="18" spans="1:14" x14ac:dyDescent="0.25">
      <c r="A18" s="1"/>
      <c r="B18" s="24" t="s">
        <v>14</v>
      </c>
      <c r="C18" s="19">
        <v>23186839.68</v>
      </c>
      <c r="D18" s="19">
        <v>0</v>
      </c>
      <c r="E18" s="25">
        <v>1007800</v>
      </c>
      <c r="F18" s="26"/>
      <c r="G18" s="1"/>
      <c r="H18" s="5"/>
      <c r="I18" s="5"/>
      <c r="J18" s="5"/>
      <c r="K18" s="5"/>
      <c r="L18" s="5"/>
      <c r="M18" s="5"/>
      <c r="N18" s="5"/>
    </row>
    <row r="19" spans="1:14" x14ac:dyDescent="0.25">
      <c r="A19" s="1"/>
      <c r="B19" s="27" t="s">
        <v>15</v>
      </c>
      <c r="C19" s="19">
        <v>272036.52</v>
      </c>
      <c r="D19" s="19">
        <v>1305352</v>
      </c>
      <c r="E19" s="19">
        <v>1305352</v>
      </c>
      <c r="F19" s="20">
        <v>1500000</v>
      </c>
      <c r="G19" s="1"/>
      <c r="H19" s="5"/>
      <c r="I19" s="5"/>
      <c r="J19" s="5"/>
      <c r="K19" s="5"/>
      <c r="L19" s="5"/>
      <c r="M19" s="5"/>
      <c r="N19" s="5"/>
    </row>
    <row r="20" spans="1:14" x14ac:dyDescent="0.25">
      <c r="A20" s="21"/>
      <c r="B20" s="24" t="s">
        <v>16</v>
      </c>
      <c r="C20" s="19">
        <v>272036.52</v>
      </c>
      <c r="D20" s="19">
        <v>1305352</v>
      </c>
      <c r="E20" s="25">
        <v>1305352</v>
      </c>
      <c r="F20" s="26">
        <v>1500000</v>
      </c>
      <c r="G20" s="1"/>
      <c r="H20" s="5"/>
      <c r="I20" s="5"/>
      <c r="J20" s="5"/>
      <c r="K20" s="5"/>
      <c r="L20" s="5"/>
      <c r="M20" s="5"/>
      <c r="N20" s="5"/>
    </row>
    <row r="21" spans="1:14" x14ac:dyDescent="0.25">
      <c r="A21" s="21"/>
      <c r="B21" s="24" t="s">
        <v>17</v>
      </c>
      <c r="C21" s="19"/>
      <c r="D21" s="19"/>
      <c r="E21" s="25"/>
      <c r="F21" s="26"/>
      <c r="G21" s="1"/>
      <c r="H21" s="5"/>
      <c r="I21" s="5"/>
      <c r="J21" s="5"/>
      <c r="K21" s="5"/>
      <c r="L21" s="5"/>
      <c r="M21" s="5"/>
      <c r="N21" s="5"/>
    </row>
    <row r="22" spans="1:14" x14ac:dyDescent="0.25">
      <c r="A22" s="21"/>
      <c r="B22" s="24" t="s">
        <v>18</v>
      </c>
      <c r="C22" s="19"/>
      <c r="D22" s="19"/>
      <c r="E22" s="25"/>
      <c r="F22" s="26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24" t="s">
        <v>19</v>
      </c>
      <c r="C23" s="19"/>
      <c r="D23" s="19"/>
      <c r="E23" s="25"/>
      <c r="F23" s="26"/>
      <c r="G23" s="1"/>
      <c r="H23" s="1"/>
      <c r="I23" s="1"/>
      <c r="J23" s="1"/>
      <c r="K23" s="1"/>
      <c r="L23" s="1"/>
      <c r="M23" s="1"/>
      <c r="N23" s="1"/>
    </row>
    <row r="24" spans="1:14" ht="16.5" x14ac:dyDescent="0.25">
      <c r="A24" s="1"/>
      <c r="B24" s="22" t="s">
        <v>20</v>
      </c>
      <c r="C24" s="19">
        <v>-14071158.470000001</v>
      </c>
      <c r="D24" s="19"/>
      <c r="E24" s="25">
        <v>-1253924.75</v>
      </c>
      <c r="F24" s="26"/>
      <c r="G24" s="1"/>
      <c r="H24" s="1"/>
      <c r="I24" s="1"/>
      <c r="J24" s="1"/>
      <c r="K24" s="1"/>
      <c r="L24" s="1"/>
      <c r="M24" s="1"/>
      <c r="N24" s="1"/>
    </row>
    <row r="25" spans="1:14" ht="16.5" x14ac:dyDescent="0.25">
      <c r="A25" s="1"/>
      <c r="B25" s="22" t="s">
        <v>21</v>
      </c>
      <c r="C25" s="19"/>
      <c r="D25" s="19"/>
      <c r="E25" s="25"/>
      <c r="F25" s="26"/>
      <c r="G25" s="1"/>
      <c r="H25" s="1"/>
      <c r="I25" s="1"/>
      <c r="J25" s="1"/>
      <c r="K25" s="1"/>
      <c r="L25" s="1"/>
      <c r="M25" s="1"/>
      <c r="N25" s="1"/>
    </row>
    <row r="26" spans="1:14" ht="16.5" x14ac:dyDescent="0.25">
      <c r="A26" s="1"/>
      <c r="B26" s="28" t="s">
        <v>22</v>
      </c>
      <c r="C26" s="19">
        <v>-47331752.460000001</v>
      </c>
      <c r="D26" s="19">
        <v>-6285270</v>
      </c>
      <c r="E26" s="19">
        <v>-6456839</v>
      </c>
      <c r="F26" s="20">
        <v>-6000000</v>
      </c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23" t="s">
        <v>23</v>
      </c>
      <c r="C27" s="19">
        <v>-34617392.649999999</v>
      </c>
      <c r="D27" s="19"/>
      <c r="E27" s="25">
        <v>-866381</v>
      </c>
      <c r="F27" s="26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29" t="s">
        <v>24</v>
      </c>
      <c r="C28" s="30">
        <v>-659419.39</v>
      </c>
      <c r="D28" s="30">
        <v>-2785270</v>
      </c>
      <c r="E28" s="31">
        <v>-2785270</v>
      </c>
      <c r="F28" s="26">
        <v>-4000000</v>
      </c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29" t="s">
        <v>25</v>
      </c>
      <c r="C29" s="30"/>
      <c r="D29" s="30"/>
      <c r="E29" s="31"/>
      <c r="F29" s="26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29" t="s">
        <v>26</v>
      </c>
      <c r="C30" s="30">
        <v>-12054940.42</v>
      </c>
      <c r="D30" s="30">
        <v>-3500000</v>
      </c>
      <c r="E30" s="31">
        <v>-2805188</v>
      </c>
      <c r="F30" s="26">
        <v>-2000000</v>
      </c>
      <c r="G30" s="1"/>
      <c r="H30" s="1"/>
      <c r="I30" s="1"/>
      <c r="J30" s="1"/>
      <c r="K30" s="1"/>
      <c r="L30" s="1"/>
      <c r="M30" s="1"/>
      <c r="N30" s="1"/>
    </row>
    <row r="31" spans="1:14" ht="16.5" x14ac:dyDescent="0.25">
      <c r="A31" s="1"/>
      <c r="B31" s="32" t="s">
        <v>27</v>
      </c>
      <c r="C31" s="30">
        <v>55060884.300000004</v>
      </c>
      <c r="D31" s="30">
        <v>66645574</v>
      </c>
      <c r="E31" s="30">
        <v>67545574</v>
      </c>
      <c r="F31" s="20">
        <v>73230526</v>
      </c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29" t="s">
        <v>28</v>
      </c>
      <c r="C32" s="19">
        <v>1788482.22</v>
      </c>
      <c r="D32" s="19">
        <v>500000</v>
      </c>
      <c r="E32" s="25">
        <v>500000</v>
      </c>
      <c r="F32" s="26">
        <v>600000</v>
      </c>
      <c r="G32" s="1"/>
      <c r="H32" s="1"/>
      <c r="I32" s="1"/>
      <c r="J32" s="1"/>
      <c r="K32" s="1"/>
      <c r="L32" s="1"/>
      <c r="M32" s="1"/>
      <c r="N32" s="1"/>
    </row>
    <row r="33" spans="2:6" x14ac:dyDescent="0.25">
      <c r="B33" s="29" t="s">
        <v>29</v>
      </c>
      <c r="C33" s="19">
        <v>51688957.200000003</v>
      </c>
      <c r="D33" s="19">
        <v>63203127</v>
      </c>
      <c r="E33" s="25">
        <v>64103127</v>
      </c>
      <c r="F33" s="26">
        <v>72230526</v>
      </c>
    </row>
    <row r="34" spans="2:6" x14ac:dyDescent="0.25">
      <c r="B34" s="29" t="s">
        <v>30</v>
      </c>
      <c r="C34" s="19">
        <v>1583444.88</v>
      </c>
      <c r="D34" s="19">
        <v>2942447</v>
      </c>
      <c r="E34" s="25">
        <v>2942447</v>
      </c>
      <c r="F34" s="26">
        <v>400000</v>
      </c>
    </row>
    <row r="35" spans="2:6" ht="16.5" x14ac:dyDescent="0.25">
      <c r="B35" s="32" t="s">
        <v>31</v>
      </c>
      <c r="C35" s="30">
        <v>-13737425.18</v>
      </c>
      <c r="D35" s="30">
        <v>-14097125</v>
      </c>
      <c r="E35" s="30">
        <v>-14097125</v>
      </c>
      <c r="F35" s="20">
        <v>-13915350.300000001</v>
      </c>
    </row>
    <row r="36" spans="2:6" x14ac:dyDescent="0.25">
      <c r="B36" s="29" t="s">
        <v>32</v>
      </c>
      <c r="C36" s="30">
        <v>-10700796.68</v>
      </c>
      <c r="D36" s="30">
        <v>-10700661</v>
      </c>
      <c r="E36" s="31">
        <v>-10700661</v>
      </c>
      <c r="F36" s="26">
        <v>-10605822.130000001</v>
      </c>
    </row>
    <row r="37" spans="2:6" x14ac:dyDescent="0.25">
      <c r="B37" s="29" t="s">
        <v>33</v>
      </c>
      <c r="C37" s="30">
        <v>-3036628.5</v>
      </c>
      <c r="D37" s="30">
        <v>-3396464</v>
      </c>
      <c r="E37" s="31">
        <v>-3396464</v>
      </c>
      <c r="F37" s="26">
        <v>-3309528.17</v>
      </c>
    </row>
    <row r="38" spans="2:6" x14ac:dyDescent="0.25">
      <c r="B38" s="29" t="s">
        <v>34</v>
      </c>
      <c r="C38" s="30"/>
      <c r="D38" s="30"/>
      <c r="E38" s="31"/>
      <c r="F38" s="26"/>
    </row>
    <row r="39" spans="2:6" ht="16.5" x14ac:dyDescent="0.25">
      <c r="B39" s="32" t="s">
        <v>35</v>
      </c>
      <c r="C39" s="30">
        <v>-22607303.129999999</v>
      </c>
      <c r="D39" s="30">
        <v>-25518268</v>
      </c>
      <c r="E39" s="30">
        <v>-26205034</v>
      </c>
      <c r="F39" s="20">
        <v>-30581326</v>
      </c>
    </row>
    <row r="40" spans="2:6" x14ac:dyDescent="0.25">
      <c r="B40" s="29" t="s">
        <v>36</v>
      </c>
      <c r="C40" s="30">
        <v>-14078263.359999999</v>
      </c>
      <c r="D40" s="30">
        <v>-18928268</v>
      </c>
      <c r="E40" s="31">
        <v>-18915034</v>
      </c>
      <c r="F40" s="26">
        <v>-22581326</v>
      </c>
    </row>
    <row r="41" spans="2:6" x14ac:dyDescent="0.25">
      <c r="B41" s="29" t="s">
        <v>37</v>
      </c>
      <c r="C41" s="30">
        <v>-6613575.5300000003</v>
      </c>
      <c r="D41" s="30">
        <v>-4590000</v>
      </c>
      <c r="E41" s="31">
        <v>-5290000</v>
      </c>
      <c r="F41" s="26">
        <v>-6000000</v>
      </c>
    </row>
    <row r="42" spans="2:6" x14ac:dyDescent="0.25">
      <c r="B42" s="29" t="s">
        <v>38</v>
      </c>
      <c r="C42" s="30">
        <v>-1915464.24</v>
      </c>
      <c r="D42" s="30">
        <v>-2000000</v>
      </c>
      <c r="E42" s="31">
        <v>-2000000</v>
      </c>
      <c r="F42" s="26">
        <v>-2000000</v>
      </c>
    </row>
    <row r="43" spans="2:6" x14ac:dyDescent="0.25">
      <c r="B43" s="29" t="s">
        <v>39</v>
      </c>
      <c r="C43" s="30"/>
      <c r="D43" s="30"/>
      <c r="E43" s="31"/>
      <c r="F43" s="26"/>
    </row>
    <row r="44" spans="2:6" ht="16.5" x14ac:dyDescent="0.25">
      <c r="B44" s="32" t="s">
        <v>40</v>
      </c>
      <c r="C44" s="19">
        <v>-7370419.4500000002</v>
      </c>
      <c r="D44" s="19">
        <v>-8675055</v>
      </c>
      <c r="E44" s="19">
        <v>-8779828</v>
      </c>
      <c r="F44" s="20">
        <v>-9225896.0800000001</v>
      </c>
    </row>
    <row r="45" spans="2:6" x14ac:dyDescent="0.25">
      <c r="B45" s="29" t="s">
        <v>41</v>
      </c>
      <c r="C45" s="30"/>
      <c r="D45" s="30"/>
      <c r="E45" s="31">
        <v>-3125</v>
      </c>
      <c r="F45" s="26">
        <v>-12500</v>
      </c>
    </row>
    <row r="46" spans="2:6" x14ac:dyDescent="0.25">
      <c r="B46" s="29" t="s">
        <v>42</v>
      </c>
      <c r="C46" s="30">
        <v>-221392.99</v>
      </c>
      <c r="D46" s="30">
        <v>-175055</v>
      </c>
      <c r="E46" s="31">
        <v>-175055</v>
      </c>
      <c r="F46" s="26">
        <v>-213396.08</v>
      </c>
    </row>
    <row r="47" spans="2:6" x14ac:dyDescent="0.25">
      <c r="B47" s="29" t="s">
        <v>43</v>
      </c>
      <c r="C47" s="30">
        <v>-7149026.46</v>
      </c>
      <c r="D47" s="30">
        <v>-8500000</v>
      </c>
      <c r="E47" s="31">
        <v>-8601648</v>
      </c>
      <c r="F47" s="26">
        <v>-9000000</v>
      </c>
    </row>
    <row r="48" spans="2:6" ht="16.5" x14ac:dyDescent="0.25">
      <c r="B48" s="32" t="s">
        <v>44</v>
      </c>
      <c r="C48" s="19">
        <v>4280285.45</v>
      </c>
      <c r="D48" s="19">
        <v>3540000</v>
      </c>
      <c r="E48" s="25">
        <v>3516809</v>
      </c>
      <c r="F48" s="26">
        <v>4500000</v>
      </c>
    </row>
    <row r="49" spans="2:6" ht="16.5" x14ac:dyDescent="0.25">
      <c r="B49" s="32" t="s">
        <v>45</v>
      </c>
      <c r="C49" s="19">
        <v>2236546.29</v>
      </c>
      <c r="D49" s="19"/>
      <c r="E49" s="25">
        <v>1000000</v>
      </c>
      <c r="F49" s="26">
        <v>1000000</v>
      </c>
    </row>
    <row r="50" spans="2:6" ht="16.5" x14ac:dyDescent="0.25">
      <c r="B50" s="32" t="s">
        <v>46</v>
      </c>
      <c r="C50" s="19">
        <v>235189.55</v>
      </c>
      <c r="D50" s="19">
        <v>0</v>
      </c>
      <c r="E50" s="19">
        <v>0</v>
      </c>
      <c r="F50" s="20">
        <v>0</v>
      </c>
    </row>
    <row r="51" spans="2:6" x14ac:dyDescent="0.25">
      <c r="B51" s="29" t="s">
        <v>47</v>
      </c>
      <c r="C51" s="19"/>
      <c r="D51" s="19"/>
      <c r="E51" s="25"/>
      <c r="F51" s="26"/>
    </row>
    <row r="52" spans="2:6" x14ac:dyDescent="0.25">
      <c r="B52" s="29" t="s">
        <v>48</v>
      </c>
      <c r="C52" s="19">
        <v>235189.55</v>
      </c>
      <c r="D52" s="19">
        <v>0</v>
      </c>
      <c r="E52" s="25"/>
      <c r="F52" s="26"/>
    </row>
    <row r="53" spans="2:6" ht="16.5" x14ac:dyDescent="0.25">
      <c r="B53" s="32" t="s">
        <v>49</v>
      </c>
      <c r="C53" s="33">
        <v>0</v>
      </c>
      <c r="D53" s="33">
        <v>0</v>
      </c>
      <c r="E53" s="33">
        <v>0</v>
      </c>
      <c r="F53" s="34">
        <v>0</v>
      </c>
    </row>
    <row r="54" spans="2:6" x14ac:dyDescent="0.25">
      <c r="B54" s="29" t="s">
        <v>50</v>
      </c>
      <c r="C54" s="19"/>
      <c r="D54" s="19"/>
      <c r="E54" s="25"/>
      <c r="F54" s="26"/>
    </row>
    <row r="55" spans="2:6" x14ac:dyDescent="0.25">
      <c r="B55" s="29" t="s">
        <v>51</v>
      </c>
      <c r="C55" s="30"/>
      <c r="D55" s="30"/>
      <c r="E55" s="31"/>
      <c r="F55" s="26"/>
    </row>
    <row r="56" spans="2:6" ht="16.5" x14ac:dyDescent="0.25">
      <c r="B56" s="35" t="s">
        <v>52</v>
      </c>
      <c r="C56" s="36">
        <v>432572.19000000524</v>
      </c>
      <c r="D56" s="36">
        <v>23665208</v>
      </c>
      <c r="E56" s="36">
        <v>24832784.25</v>
      </c>
      <c r="F56" s="37">
        <v>28007953.620000005</v>
      </c>
    </row>
    <row r="57" spans="2:6" ht="16.5" x14ac:dyDescent="0.25">
      <c r="B57" s="38" t="s">
        <v>53</v>
      </c>
      <c r="C57" s="39">
        <v>457089.82</v>
      </c>
      <c r="D57" s="39">
        <v>425000</v>
      </c>
      <c r="E57" s="39">
        <v>425000</v>
      </c>
      <c r="F57" s="40">
        <v>350000</v>
      </c>
    </row>
    <row r="58" spans="2:6" x14ac:dyDescent="0.25">
      <c r="B58" s="41" t="s">
        <v>54</v>
      </c>
      <c r="C58" s="19">
        <v>457089.82</v>
      </c>
      <c r="D58" s="19">
        <v>425000</v>
      </c>
      <c r="E58" s="19">
        <v>425000</v>
      </c>
      <c r="F58" s="20">
        <v>350000</v>
      </c>
    </row>
    <row r="59" spans="2:6" x14ac:dyDescent="0.25">
      <c r="B59" s="41" t="s">
        <v>55</v>
      </c>
      <c r="C59" s="19"/>
      <c r="D59" s="19"/>
      <c r="E59" s="25"/>
      <c r="F59" s="26"/>
    </row>
    <row r="60" spans="2:6" x14ac:dyDescent="0.25">
      <c r="B60" s="41" t="s">
        <v>56</v>
      </c>
      <c r="C60" s="19">
        <v>457089.82</v>
      </c>
      <c r="D60" s="19">
        <v>425000</v>
      </c>
      <c r="E60" s="25">
        <v>425000</v>
      </c>
      <c r="F60" s="26">
        <v>350000</v>
      </c>
    </row>
    <row r="61" spans="2:6" x14ac:dyDescent="0.25">
      <c r="B61" s="41" t="s">
        <v>57</v>
      </c>
      <c r="C61" s="19">
        <v>0</v>
      </c>
      <c r="D61" s="19">
        <v>0</v>
      </c>
      <c r="E61" s="19">
        <v>0</v>
      </c>
      <c r="F61" s="20">
        <v>0</v>
      </c>
    </row>
    <row r="62" spans="2:6" x14ac:dyDescent="0.25">
      <c r="B62" s="41" t="s">
        <v>58</v>
      </c>
      <c r="C62" s="19"/>
      <c r="D62" s="19"/>
      <c r="E62" s="25"/>
      <c r="F62" s="26"/>
    </row>
    <row r="63" spans="2:6" x14ac:dyDescent="0.25">
      <c r="B63" s="41" t="s">
        <v>59</v>
      </c>
      <c r="C63" s="19"/>
      <c r="D63" s="19"/>
      <c r="E63" s="25"/>
      <c r="F63" s="26"/>
    </row>
    <row r="64" spans="2:6" x14ac:dyDescent="0.25">
      <c r="B64" s="41" t="s">
        <v>60</v>
      </c>
      <c r="C64" s="30"/>
      <c r="D64" s="19"/>
      <c r="E64" s="25"/>
      <c r="F64" s="42"/>
    </row>
    <row r="65" spans="2:6" ht="16.5" x14ac:dyDescent="0.25">
      <c r="B65" s="43" t="s">
        <v>61</v>
      </c>
      <c r="C65" s="39">
        <v>-10868724.699999999</v>
      </c>
      <c r="D65" s="39">
        <v>-5985940</v>
      </c>
      <c r="E65" s="39">
        <v>-5999174</v>
      </c>
      <c r="F65" s="40">
        <v>-6000000</v>
      </c>
    </row>
    <row r="66" spans="2:6" x14ac:dyDescent="0.25">
      <c r="B66" s="41" t="s">
        <v>62</v>
      </c>
      <c r="C66" s="30">
        <v>-2234327.66</v>
      </c>
      <c r="D66" s="30"/>
      <c r="E66" s="31"/>
      <c r="F66" s="26"/>
    </row>
    <row r="67" spans="2:6" x14ac:dyDescent="0.25">
      <c r="B67" s="41" t="s">
        <v>63</v>
      </c>
      <c r="C67" s="30">
        <v>-8634397.0399999991</v>
      </c>
      <c r="D67" s="30">
        <v>-5985940</v>
      </c>
      <c r="E67" s="31">
        <v>-5999174</v>
      </c>
      <c r="F67" s="26">
        <v>-6000000</v>
      </c>
    </row>
    <row r="68" spans="2:6" x14ac:dyDescent="0.25">
      <c r="B68" s="41" t="s">
        <v>64</v>
      </c>
      <c r="C68" s="30"/>
      <c r="D68" s="30"/>
      <c r="E68" s="31"/>
      <c r="F68" s="26"/>
    </row>
    <row r="69" spans="2:6" ht="16.5" x14ac:dyDescent="0.25">
      <c r="B69" s="43" t="s">
        <v>65</v>
      </c>
      <c r="C69" s="39">
        <v>0</v>
      </c>
      <c r="D69" s="39">
        <v>0</v>
      </c>
      <c r="E69" s="39">
        <v>0</v>
      </c>
      <c r="F69" s="40">
        <v>0</v>
      </c>
    </row>
    <row r="70" spans="2:6" x14ac:dyDescent="0.25">
      <c r="B70" s="41" t="s">
        <v>66</v>
      </c>
      <c r="C70" s="19"/>
      <c r="D70" s="19"/>
      <c r="E70" s="25"/>
      <c r="F70" s="26"/>
    </row>
    <row r="71" spans="2:6" x14ac:dyDescent="0.25">
      <c r="B71" s="41" t="s">
        <v>67</v>
      </c>
      <c r="C71" s="19"/>
      <c r="D71" s="19"/>
      <c r="E71" s="25"/>
      <c r="F71" s="26"/>
    </row>
    <row r="72" spans="2:6" ht="16.5" x14ac:dyDescent="0.25">
      <c r="B72" s="43" t="s">
        <v>68</v>
      </c>
      <c r="C72" s="19"/>
      <c r="D72" s="19"/>
      <c r="E72" s="25"/>
      <c r="F72" s="26"/>
    </row>
    <row r="73" spans="2:6" ht="16.5" x14ac:dyDescent="0.25">
      <c r="B73" s="32" t="s">
        <v>69</v>
      </c>
      <c r="C73" s="19">
        <v>0</v>
      </c>
      <c r="D73" s="19">
        <v>0</v>
      </c>
      <c r="E73" s="19">
        <v>0</v>
      </c>
      <c r="F73" s="20">
        <v>0</v>
      </c>
    </row>
    <row r="74" spans="2:6" x14ac:dyDescent="0.25">
      <c r="B74" s="29" t="s">
        <v>47</v>
      </c>
      <c r="C74" s="19"/>
      <c r="D74" s="19"/>
      <c r="E74" s="25"/>
      <c r="F74" s="26"/>
    </row>
    <row r="75" spans="2:6" x14ac:dyDescent="0.25">
      <c r="B75" s="29" t="s">
        <v>70</v>
      </c>
      <c r="C75" s="39"/>
      <c r="D75" s="39"/>
      <c r="E75" s="44"/>
      <c r="F75" s="45"/>
    </row>
    <row r="76" spans="2:6" ht="16.5" x14ac:dyDescent="0.25">
      <c r="B76" s="46" t="s">
        <v>71</v>
      </c>
      <c r="C76" s="36">
        <v>-10411634.879999999</v>
      </c>
      <c r="D76" s="36">
        <v>-5560940</v>
      </c>
      <c r="E76" s="36">
        <v>-5574174</v>
      </c>
      <c r="F76" s="37">
        <v>-5650000</v>
      </c>
    </row>
    <row r="77" spans="2:6" ht="16.5" x14ac:dyDescent="0.25">
      <c r="B77" s="46" t="s">
        <v>72</v>
      </c>
      <c r="C77" s="36">
        <v>-9979062.6899999939</v>
      </c>
      <c r="D77" s="36">
        <v>18104268</v>
      </c>
      <c r="E77" s="36">
        <v>19258610.25</v>
      </c>
      <c r="F77" s="37">
        <v>22357953.620000005</v>
      </c>
    </row>
    <row r="78" spans="2:6" ht="16.5" x14ac:dyDescent="0.25">
      <c r="B78" s="43" t="s">
        <v>73</v>
      </c>
      <c r="C78" s="39">
        <v>-207994.16</v>
      </c>
      <c r="D78" s="39"/>
      <c r="E78" s="44">
        <v>-52435.22</v>
      </c>
      <c r="F78" s="45">
        <v>-55894.884050000015</v>
      </c>
    </row>
    <row r="79" spans="2:6" ht="16.5" x14ac:dyDescent="0.25">
      <c r="B79" s="46" t="s">
        <v>74</v>
      </c>
      <c r="C79" s="36">
        <v>-10187056.849999994</v>
      </c>
      <c r="D79" s="36">
        <v>18104268</v>
      </c>
      <c r="E79" s="36">
        <v>19206175.030000001</v>
      </c>
      <c r="F79" s="37">
        <v>22302058.735950004</v>
      </c>
    </row>
    <row r="80" spans="2:6" ht="16.5" x14ac:dyDescent="0.25">
      <c r="B80" s="47"/>
      <c r="C80" s="39"/>
      <c r="D80" s="39"/>
      <c r="E80" s="39"/>
      <c r="F80" s="40"/>
    </row>
    <row r="81" spans="1:6" ht="15.75" x14ac:dyDescent="0.25">
      <c r="A81" s="1"/>
      <c r="B81" s="48" t="s">
        <v>75</v>
      </c>
      <c r="C81" s="19"/>
      <c r="D81" s="19"/>
      <c r="E81" s="19"/>
      <c r="F81" s="20"/>
    </row>
    <row r="82" spans="1:6" ht="16.5" x14ac:dyDescent="0.25">
      <c r="A82" s="1"/>
      <c r="B82" s="43" t="s">
        <v>76</v>
      </c>
      <c r="C82" s="19"/>
      <c r="D82" s="49"/>
      <c r="E82" s="25"/>
      <c r="F82" s="26"/>
    </row>
    <row r="83" spans="1:6" ht="17.25" thickBot="1" x14ac:dyDescent="0.3">
      <c r="A83" s="1"/>
      <c r="B83" s="43"/>
      <c r="C83" s="39"/>
      <c r="D83" s="50"/>
      <c r="E83" s="51"/>
      <c r="F83" s="52"/>
    </row>
    <row r="84" spans="1:6" ht="19.5" thickTop="1" thickBot="1" x14ac:dyDescent="0.3">
      <c r="A84" s="1"/>
      <c r="B84" s="53" t="s">
        <v>77</v>
      </c>
      <c r="C84" s="54">
        <v>-10187056.849999994</v>
      </c>
      <c r="D84" s="54">
        <v>18104268</v>
      </c>
      <c r="E84" s="54">
        <v>19206175.030000001</v>
      </c>
      <c r="F84" s="55">
        <v>22302058.735950004</v>
      </c>
    </row>
    <row r="85" spans="1:6" ht="17.25" x14ac:dyDescent="0.25">
      <c r="A85" s="1"/>
      <c r="B85" s="56"/>
      <c r="C85" s="57"/>
      <c r="D85" s="57"/>
      <c r="E85" s="57"/>
      <c r="F85" s="1"/>
    </row>
    <row r="86" spans="1:6" x14ac:dyDescent="0.25">
      <c r="B86" s="1"/>
      <c r="C86" s="1"/>
      <c r="D86" s="1"/>
      <c r="E86" s="1"/>
      <c r="F86" s="1"/>
    </row>
    <row r="87" spans="1:6" x14ac:dyDescent="0.25">
      <c r="B87" s="1"/>
      <c r="C87" s="1"/>
      <c r="D87" s="1"/>
      <c r="E87" s="1"/>
      <c r="F87" s="1"/>
    </row>
    <row r="88" spans="1:6" x14ac:dyDescent="0.25">
      <c r="B88" s="1"/>
      <c r="C88" s="1"/>
      <c r="D88" s="1"/>
      <c r="E88" s="1"/>
      <c r="F88" s="1"/>
    </row>
    <row r="89" spans="1:6" x14ac:dyDescent="0.25">
      <c r="B89" s="1"/>
      <c r="C89" s="1"/>
      <c r="D89" s="1"/>
      <c r="E89" s="1"/>
      <c r="F89" s="1"/>
    </row>
    <row r="90" spans="1:6" x14ac:dyDescent="0.25">
      <c r="B90" s="1"/>
      <c r="C90" s="1"/>
      <c r="D90" s="1"/>
      <c r="E90" s="1"/>
      <c r="F90" s="1"/>
    </row>
  </sheetData>
  <mergeCells count="4">
    <mergeCell ref="B3:F3"/>
    <mergeCell ref="K9:L9"/>
    <mergeCell ref="M9:N9"/>
    <mergeCell ref="I10:J10"/>
  </mergeCells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opLeftCell="A19" workbookViewId="0"/>
  </sheetViews>
  <sheetFormatPr baseColWidth="10" defaultRowHeight="15" x14ac:dyDescent="0.25"/>
  <cols>
    <col min="1" max="1" width="11.42578125" customWidth="1"/>
    <col min="2" max="2" width="42.85546875" customWidth="1"/>
    <col min="3" max="3" width="18.28515625" customWidth="1"/>
    <col min="4" max="4" width="16.85546875" customWidth="1"/>
    <col min="5" max="5" width="15" customWidth="1"/>
    <col min="6" max="6" width="46.42578125" customWidth="1"/>
    <col min="7" max="7" width="22.7109375" customWidth="1"/>
    <col min="8" max="8" width="15.85546875" customWidth="1"/>
    <col min="9" max="9" width="14.85546875" customWidth="1"/>
    <col min="10" max="10" width="11.42578125" customWidth="1"/>
  </cols>
  <sheetData>
    <row r="2" spans="1:9" ht="15.75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9.5" thickTop="1" thickBot="1" x14ac:dyDescent="0.3">
      <c r="A3" s="1"/>
      <c r="B3" s="60" t="s">
        <v>1</v>
      </c>
      <c r="C3" s="1"/>
      <c r="D3" s="61" t="s">
        <v>78</v>
      </c>
      <c r="E3" s="1"/>
      <c r="F3" s="1"/>
      <c r="G3" s="1"/>
      <c r="H3" s="1"/>
      <c r="I3" s="62" t="s">
        <v>79</v>
      </c>
    </row>
    <row r="4" spans="1:9" ht="16.5" thickTop="1" x14ac:dyDescent="0.25">
      <c r="A4" s="1"/>
      <c r="B4" s="60" t="s">
        <v>3</v>
      </c>
      <c r="C4" s="60"/>
      <c r="D4" s="1"/>
      <c r="E4" s="1"/>
      <c r="F4" s="1"/>
      <c r="G4" s="1"/>
      <c r="H4" s="1"/>
      <c r="I4" s="1"/>
    </row>
    <row r="5" spans="1:9" ht="15.75" x14ac:dyDescent="0.25">
      <c r="A5" s="1"/>
      <c r="B5" s="60" t="s">
        <v>4</v>
      </c>
      <c r="C5" s="60"/>
      <c r="D5" s="1"/>
      <c r="E5" s="60"/>
      <c r="F5" s="1"/>
      <c r="G5" s="1"/>
      <c r="H5" s="60"/>
      <c r="I5" s="1"/>
    </row>
    <row r="6" spans="1:9" ht="15.75" x14ac:dyDescent="0.25">
      <c r="A6" s="1"/>
      <c r="B6" s="60" t="s">
        <v>5</v>
      </c>
      <c r="C6" s="60"/>
      <c r="D6" s="1"/>
      <c r="E6" s="60"/>
      <c r="F6" s="1"/>
      <c r="G6" s="1"/>
      <c r="H6" s="60"/>
      <c r="I6" s="1"/>
    </row>
    <row r="7" spans="1:9" ht="16.5" thickBot="1" x14ac:dyDescent="0.3">
      <c r="A7" s="1"/>
      <c r="B7" s="60"/>
      <c r="C7" s="1"/>
      <c r="D7" s="1"/>
      <c r="E7" s="60"/>
      <c r="F7" s="1"/>
      <c r="G7" s="1"/>
      <c r="H7" s="60"/>
      <c r="I7" s="1"/>
    </row>
    <row r="8" spans="1:9" ht="16.5" thickBot="1" x14ac:dyDescent="0.3">
      <c r="A8" s="1"/>
      <c r="B8" s="122" t="s">
        <v>80</v>
      </c>
      <c r="C8" s="63" t="s">
        <v>7</v>
      </c>
      <c r="D8" s="63" t="s">
        <v>8</v>
      </c>
      <c r="E8" s="63" t="s">
        <v>7</v>
      </c>
      <c r="F8" s="123" t="s">
        <v>81</v>
      </c>
      <c r="G8" s="63" t="s">
        <v>7</v>
      </c>
      <c r="H8" s="63" t="s">
        <v>8</v>
      </c>
      <c r="I8" s="64" t="s">
        <v>7</v>
      </c>
    </row>
    <row r="9" spans="1:9" ht="16.5" thickBot="1" x14ac:dyDescent="0.3">
      <c r="A9" s="1"/>
      <c r="B9" s="122"/>
      <c r="C9" s="65">
        <v>2016</v>
      </c>
      <c r="D9" s="65">
        <v>2016</v>
      </c>
      <c r="E9" s="66">
        <v>2017</v>
      </c>
      <c r="F9" s="123"/>
      <c r="G9" s="65">
        <v>2016</v>
      </c>
      <c r="H9" s="65">
        <v>2016</v>
      </c>
      <c r="I9" s="67">
        <v>2017</v>
      </c>
    </row>
    <row r="10" spans="1:9" ht="17.25" thickTop="1" x14ac:dyDescent="0.3">
      <c r="A10" s="1"/>
      <c r="B10" s="68"/>
      <c r="C10" s="69"/>
      <c r="D10" s="69"/>
      <c r="E10" s="69"/>
      <c r="F10" s="70"/>
      <c r="G10" s="71"/>
      <c r="H10" s="72"/>
      <c r="I10" s="73"/>
    </row>
    <row r="11" spans="1:9" ht="15.75" x14ac:dyDescent="0.25">
      <c r="A11" s="1"/>
      <c r="B11" s="74" t="s">
        <v>82</v>
      </c>
      <c r="C11" s="75">
        <v>29146873</v>
      </c>
      <c r="D11" s="75">
        <v>46202568.100000001</v>
      </c>
      <c r="E11" s="75">
        <v>101607901.89000003</v>
      </c>
      <c r="F11" s="76" t="s">
        <v>83</v>
      </c>
      <c r="G11" s="75">
        <v>98242052.050000012</v>
      </c>
      <c r="H11" s="75">
        <v>100775331.46999997</v>
      </c>
      <c r="I11" s="77">
        <v>94122283.109999999</v>
      </c>
    </row>
    <row r="12" spans="1:9" x14ac:dyDescent="0.25">
      <c r="A12" s="1"/>
      <c r="B12" s="78" t="s">
        <v>84</v>
      </c>
      <c r="C12" s="79">
        <v>0</v>
      </c>
      <c r="D12" s="79">
        <v>0</v>
      </c>
      <c r="E12" s="79">
        <v>200000</v>
      </c>
      <c r="F12" s="80" t="s">
        <v>85</v>
      </c>
      <c r="G12" s="79">
        <v>18104268</v>
      </c>
      <c r="H12" s="79">
        <v>19206175.030000001</v>
      </c>
      <c r="I12" s="81">
        <v>22302058.735950004</v>
      </c>
    </row>
    <row r="13" spans="1:9" x14ac:dyDescent="0.25">
      <c r="A13" s="1"/>
      <c r="B13" s="82" t="s">
        <v>86</v>
      </c>
      <c r="C13" s="79"/>
      <c r="D13" s="83"/>
      <c r="E13" s="83"/>
      <c r="F13" s="80" t="s">
        <v>87</v>
      </c>
      <c r="G13" s="79">
        <v>8675055</v>
      </c>
      <c r="H13" s="79">
        <v>8779828</v>
      </c>
      <c r="I13" s="81">
        <v>9225896.0800000001</v>
      </c>
    </row>
    <row r="14" spans="1:9" x14ac:dyDescent="0.25">
      <c r="A14" s="1"/>
      <c r="B14" s="78" t="s">
        <v>88</v>
      </c>
      <c r="C14" s="79"/>
      <c r="D14" s="83"/>
      <c r="E14" s="83"/>
      <c r="F14" s="80" t="s">
        <v>89</v>
      </c>
      <c r="G14" s="79">
        <v>3500000</v>
      </c>
      <c r="H14" s="79">
        <v>2805188</v>
      </c>
      <c r="I14" s="81">
        <v>2000000</v>
      </c>
    </row>
    <row r="15" spans="1:9" x14ac:dyDescent="0.25">
      <c r="A15" s="84"/>
      <c r="B15" s="78" t="s">
        <v>90</v>
      </c>
      <c r="C15" s="79"/>
      <c r="D15" s="83"/>
      <c r="E15" s="83">
        <v>200000</v>
      </c>
      <c r="F15" s="85" t="s">
        <v>91</v>
      </c>
      <c r="G15" s="79">
        <v>3500000</v>
      </c>
      <c r="H15" s="79">
        <v>1607790.1099999999</v>
      </c>
      <c r="I15" s="81">
        <v>1000000</v>
      </c>
    </row>
    <row r="16" spans="1:9" x14ac:dyDescent="0.25">
      <c r="A16" s="84"/>
      <c r="B16" s="78" t="s">
        <v>92</v>
      </c>
      <c r="C16" s="79"/>
      <c r="D16" s="83"/>
      <c r="E16" s="83"/>
      <c r="F16" s="80" t="s">
        <v>93</v>
      </c>
      <c r="G16" s="79">
        <v>-3540000</v>
      </c>
      <c r="H16" s="79">
        <v>-3516809</v>
      </c>
      <c r="I16" s="81">
        <v>-4500000</v>
      </c>
    </row>
    <row r="17" spans="1:9" x14ac:dyDescent="0.25">
      <c r="A17" s="84"/>
      <c r="B17" s="82" t="s">
        <v>94</v>
      </c>
      <c r="C17" s="79">
        <v>16350000</v>
      </c>
      <c r="D17" s="79">
        <v>55695.100000000006</v>
      </c>
      <c r="E17" s="79">
        <v>190000</v>
      </c>
      <c r="F17" s="85" t="s">
        <v>95</v>
      </c>
      <c r="G17" s="79">
        <v>0</v>
      </c>
      <c r="H17" s="79">
        <v>0</v>
      </c>
      <c r="I17" s="81">
        <v>0</v>
      </c>
    </row>
    <row r="18" spans="1:9" x14ac:dyDescent="0.25">
      <c r="A18" s="84"/>
      <c r="B18" s="78" t="s">
        <v>96</v>
      </c>
      <c r="C18" s="79"/>
      <c r="D18" s="83"/>
      <c r="E18" s="83"/>
      <c r="F18" s="85" t="s">
        <v>97</v>
      </c>
      <c r="G18" s="79">
        <v>0</v>
      </c>
      <c r="H18" s="79">
        <v>0</v>
      </c>
      <c r="I18" s="81">
        <v>0</v>
      </c>
    </row>
    <row r="19" spans="1:9" x14ac:dyDescent="0.25">
      <c r="A19" s="1"/>
      <c r="B19" s="78" t="s">
        <v>98</v>
      </c>
      <c r="C19" s="79"/>
      <c r="D19" s="83"/>
      <c r="E19" s="83"/>
      <c r="F19" s="85" t="s">
        <v>99</v>
      </c>
      <c r="G19" s="79">
        <v>0</v>
      </c>
      <c r="H19" s="79">
        <v>0</v>
      </c>
      <c r="I19" s="81">
        <v>0</v>
      </c>
    </row>
    <row r="20" spans="1:9" x14ac:dyDescent="0.25">
      <c r="A20" s="84"/>
      <c r="B20" s="78" t="s">
        <v>100</v>
      </c>
      <c r="C20" s="79"/>
      <c r="D20" s="83">
        <v>55695.100000000006</v>
      </c>
      <c r="E20" s="83">
        <v>190000</v>
      </c>
      <c r="F20" s="85" t="s">
        <v>101</v>
      </c>
      <c r="G20" s="79">
        <v>0</v>
      </c>
      <c r="H20" s="79">
        <v>0</v>
      </c>
      <c r="I20" s="81">
        <v>0</v>
      </c>
    </row>
    <row r="21" spans="1:9" x14ac:dyDescent="0.25">
      <c r="A21" s="84"/>
      <c r="B21" s="78" t="s">
        <v>102</v>
      </c>
      <c r="C21" s="79">
        <v>16350000</v>
      </c>
      <c r="D21" s="83"/>
      <c r="E21" s="83"/>
      <c r="F21" s="85" t="s">
        <v>103</v>
      </c>
      <c r="G21" s="79">
        <v>68035333.050000012</v>
      </c>
      <c r="H21" s="86">
        <v>69820192.059999973</v>
      </c>
      <c r="I21" s="87">
        <v>64055731.699999996</v>
      </c>
    </row>
    <row r="22" spans="1:9" x14ac:dyDescent="0.25">
      <c r="A22" s="84"/>
      <c r="B22" s="78" t="s">
        <v>104</v>
      </c>
      <c r="C22" s="79"/>
      <c r="D22" s="83"/>
      <c r="E22" s="83"/>
      <c r="F22" s="85" t="s">
        <v>105</v>
      </c>
      <c r="G22" s="79">
        <v>-32604</v>
      </c>
      <c r="H22" s="86">
        <v>2072967.27</v>
      </c>
      <c r="I22" s="87">
        <v>38596.594050000014</v>
      </c>
    </row>
    <row r="23" spans="1:9" x14ac:dyDescent="0.25">
      <c r="A23" s="84"/>
      <c r="B23" s="78" t="s">
        <v>106</v>
      </c>
      <c r="C23" s="79">
        <v>12796873</v>
      </c>
      <c r="D23" s="79">
        <v>46146873</v>
      </c>
      <c r="E23" s="79">
        <v>101217901.89000003</v>
      </c>
      <c r="F23" s="85" t="s">
        <v>107</v>
      </c>
      <c r="G23" s="79">
        <v>0</v>
      </c>
      <c r="H23" s="79">
        <v>0</v>
      </c>
      <c r="I23" s="81">
        <v>0</v>
      </c>
    </row>
    <row r="24" spans="1:9" x14ac:dyDescent="0.25">
      <c r="A24" s="84"/>
      <c r="B24" s="78" t="s">
        <v>108</v>
      </c>
      <c r="C24" s="79">
        <v>6000000</v>
      </c>
      <c r="D24" s="83">
        <v>24000000</v>
      </c>
      <c r="E24" s="83">
        <v>21536717.23</v>
      </c>
      <c r="F24" s="1"/>
      <c r="G24" s="88"/>
      <c r="H24" s="89"/>
      <c r="I24" s="90"/>
    </row>
    <row r="25" spans="1:9" ht="15.75" x14ac:dyDescent="0.25">
      <c r="A25" s="1"/>
      <c r="B25" s="78" t="s">
        <v>109</v>
      </c>
      <c r="C25" s="79">
        <v>6796873</v>
      </c>
      <c r="D25" s="83">
        <v>22146873</v>
      </c>
      <c r="E25" s="83">
        <v>79681184.660000026</v>
      </c>
      <c r="F25" s="76" t="s">
        <v>110</v>
      </c>
      <c r="G25" s="75">
        <v>0</v>
      </c>
      <c r="H25" s="75">
        <v>29718987.359999999</v>
      </c>
      <c r="I25" s="77">
        <v>0</v>
      </c>
    </row>
    <row r="26" spans="1:9" x14ac:dyDescent="0.25">
      <c r="A26" s="84"/>
      <c r="B26" s="78" t="s">
        <v>111</v>
      </c>
      <c r="C26" s="79">
        <v>0</v>
      </c>
      <c r="D26" s="79">
        <v>0</v>
      </c>
      <c r="E26" s="79">
        <v>0</v>
      </c>
      <c r="F26" s="80" t="s">
        <v>112</v>
      </c>
      <c r="G26" s="79"/>
      <c r="H26" s="83">
        <v>29718987.359999999</v>
      </c>
      <c r="I26" s="91"/>
    </row>
    <row r="27" spans="1:9" x14ac:dyDescent="0.25">
      <c r="A27" s="84"/>
      <c r="B27" s="23" t="s">
        <v>113</v>
      </c>
      <c r="C27" s="79"/>
      <c r="D27" s="83"/>
      <c r="E27" s="83"/>
      <c r="F27" s="80" t="s">
        <v>114</v>
      </c>
      <c r="G27" s="79"/>
      <c r="H27" s="83"/>
      <c r="I27" s="91"/>
    </row>
    <row r="28" spans="1:9" x14ac:dyDescent="0.25">
      <c r="A28" s="84"/>
      <c r="B28" s="23" t="s">
        <v>115</v>
      </c>
      <c r="C28" s="79"/>
      <c r="D28" s="83"/>
      <c r="E28" s="83"/>
      <c r="F28" s="80"/>
      <c r="G28" s="79"/>
      <c r="H28" s="79"/>
      <c r="I28" s="81"/>
    </row>
    <row r="29" spans="1:9" ht="15.75" x14ac:dyDescent="0.25">
      <c r="A29" s="84"/>
      <c r="B29" s="23" t="s">
        <v>116</v>
      </c>
      <c r="C29" s="79"/>
      <c r="D29" s="83"/>
      <c r="E29" s="83"/>
      <c r="F29" s="76" t="s">
        <v>117</v>
      </c>
      <c r="G29" s="75">
        <v>28146873</v>
      </c>
      <c r="H29" s="75">
        <v>46146873</v>
      </c>
      <c r="I29" s="77">
        <v>110207382.3</v>
      </c>
    </row>
    <row r="30" spans="1:9" x14ac:dyDescent="0.25">
      <c r="A30" s="84"/>
      <c r="B30" s="23" t="s">
        <v>118</v>
      </c>
      <c r="C30" s="79"/>
      <c r="D30" s="83"/>
      <c r="E30" s="83"/>
      <c r="F30" s="80" t="s">
        <v>119</v>
      </c>
      <c r="G30" s="79">
        <v>22146873</v>
      </c>
      <c r="H30" s="83">
        <v>22146873</v>
      </c>
      <c r="I30" s="91">
        <v>90207382.299999997</v>
      </c>
    </row>
    <row r="31" spans="1:9" x14ac:dyDescent="0.25">
      <c r="A31" s="84"/>
      <c r="B31" s="23" t="s">
        <v>120</v>
      </c>
      <c r="C31" s="79"/>
      <c r="D31" s="83"/>
      <c r="E31" s="83"/>
      <c r="F31" s="80" t="s">
        <v>121</v>
      </c>
      <c r="G31" s="79"/>
      <c r="H31" s="83"/>
      <c r="I31" s="91"/>
    </row>
    <row r="32" spans="1:9" x14ac:dyDescent="0.25">
      <c r="A32" s="84"/>
      <c r="B32" s="23" t="s">
        <v>122</v>
      </c>
      <c r="C32" s="79"/>
      <c r="D32" s="83"/>
      <c r="E32" s="83"/>
      <c r="F32" s="80" t="s">
        <v>123</v>
      </c>
      <c r="G32" s="79">
        <v>6000000</v>
      </c>
      <c r="H32" s="83">
        <v>24000000</v>
      </c>
      <c r="I32" s="91">
        <v>20000000</v>
      </c>
    </row>
    <row r="33" spans="1:9" ht="15.75" x14ac:dyDescent="0.25">
      <c r="A33" s="84"/>
      <c r="B33" s="29"/>
      <c r="C33" s="79"/>
      <c r="D33" s="79"/>
      <c r="E33" s="79"/>
      <c r="F33" s="60"/>
      <c r="G33" s="92"/>
      <c r="H33" s="92"/>
      <c r="I33" s="93"/>
    </row>
    <row r="34" spans="1:9" ht="15.75" x14ac:dyDescent="0.25">
      <c r="A34" s="1"/>
      <c r="B34" s="94"/>
      <c r="C34" s="79"/>
      <c r="D34" s="79"/>
      <c r="E34" s="79"/>
      <c r="F34" s="76" t="s">
        <v>124</v>
      </c>
      <c r="G34" s="75">
        <v>0</v>
      </c>
      <c r="H34" s="75">
        <v>0</v>
      </c>
      <c r="I34" s="77">
        <v>0</v>
      </c>
    </row>
    <row r="35" spans="1:9" ht="15.75" x14ac:dyDescent="0.25">
      <c r="A35" s="1"/>
      <c r="B35" s="95" t="s">
        <v>125</v>
      </c>
      <c r="C35" s="75"/>
      <c r="D35" s="96"/>
      <c r="E35" s="96"/>
      <c r="F35" s="80" t="s">
        <v>126</v>
      </c>
      <c r="G35" s="79"/>
      <c r="H35" s="83"/>
      <c r="I35" s="91"/>
    </row>
    <row r="36" spans="1:9" ht="15.75" x14ac:dyDescent="0.25">
      <c r="A36" s="1"/>
      <c r="B36" s="95"/>
      <c r="C36" s="79"/>
      <c r="D36" s="79"/>
      <c r="E36" s="79"/>
      <c r="F36" s="80" t="s">
        <v>127</v>
      </c>
      <c r="G36" s="79"/>
      <c r="H36" s="83"/>
      <c r="I36" s="91"/>
    </row>
    <row r="37" spans="1:9" ht="15.75" x14ac:dyDescent="0.25">
      <c r="A37" s="1"/>
      <c r="B37" s="74" t="s">
        <v>128</v>
      </c>
      <c r="C37" s="75"/>
      <c r="D37" s="96"/>
      <c r="E37" s="96"/>
      <c r="F37" s="80" t="s">
        <v>129</v>
      </c>
      <c r="G37" s="79"/>
      <c r="H37" s="83"/>
      <c r="I37" s="91"/>
    </row>
    <row r="38" spans="1:9" ht="15.75" x14ac:dyDescent="0.25">
      <c r="A38" s="1"/>
      <c r="B38" s="74"/>
      <c r="C38" s="79"/>
      <c r="D38" s="79"/>
      <c r="E38" s="79"/>
      <c r="F38" s="76"/>
      <c r="G38" s="92"/>
      <c r="H38" s="92"/>
      <c r="I38" s="93"/>
    </row>
    <row r="39" spans="1:9" ht="15.75" x14ac:dyDescent="0.25">
      <c r="A39" s="1"/>
      <c r="B39" s="74" t="s">
        <v>130</v>
      </c>
      <c r="C39" s="75">
        <v>20019442</v>
      </c>
      <c r="D39" s="75">
        <v>18153096</v>
      </c>
      <c r="E39" s="75">
        <v>14217430</v>
      </c>
      <c r="F39" s="76" t="s">
        <v>131</v>
      </c>
      <c r="G39" s="75">
        <v>1147198</v>
      </c>
      <c r="H39" s="75">
        <v>1000848</v>
      </c>
      <c r="I39" s="77">
        <v>910000</v>
      </c>
    </row>
    <row r="40" spans="1:9" x14ac:dyDescent="0.25">
      <c r="A40" s="1"/>
      <c r="B40" s="97" t="s">
        <v>126</v>
      </c>
      <c r="C40" s="79">
        <v>17201664</v>
      </c>
      <c r="D40" s="83">
        <v>15335318</v>
      </c>
      <c r="E40" s="83">
        <v>14217430</v>
      </c>
      <c r="F40" s="85" t="s">
        <v>132</v>
      </c>
      <c r="G40" s="79"/>
      <c r="H40" s="83"/>
      <c r="I40" s="91"/>
    </row>
    <row r="41" spans="1:9" x14ac:dyDescent="0.25">
      <c r="A41" s="1"/>
      <c r="B41" s="97" t="s">
        <v>133</v>
      </c>
      <c r="C41" s="79"/>
      <c r="D41" s="83"/>
      <c r="E41" s="83"/>
      <c r="F41" s="80" t="s">
        <v>134</v>
      </c>
      <c r="G41" s="79"/>
      <c r="H41" s="83"/>
      <c r="I41" s="91"/>
    </row>
    <row r="42" spans="1:9" x14ac:dyDescent="0.25">
      <c r="A42" s="1"/>
      <c r="B42" s="97" t="s">
        <v>135</v>
      </c>
      <c r="C42" s="79">
        <v>2817778</v>
      </c>
      <c r="D42" s="83">
        <v>2817778</v>
      </c>
      <c r="E42" s="83"/>
      <c r="F42" s="80" t="s">
        <v>136</v>
      </c>
      <c r="G42" s="79"/>
      <c r="H42" s="83"/>
      <c r="I42" s="91"/>
    </row>
    <row r="43" spans="1:9" x14ac:dyDescent="0.25">
      <c r="A43" s="1"/>
      <c r="B43" s="97"/>
      <c r="C43" s="79"/>
      <c r="D43" s="79"/>
      <c r="E43" s="79"/>
      <c r="F43" s="80" t="s">
        <v>137</v>
      </c>
      <c r="G43" s="79">
        <v>1147198</v>
      </c>
      <c r="H43" s="83">
        <v>1000848</v>
      </c>
      <c r="I43" s="91">
        <v>910000</v>
      </c>
    </row>
    <row r="44" spans="1:9" ht="15.75" x14ac:dyDescent="0.25">
      <c r="A44" s="1"/>
      <c r="B44" s="98" t="s">
        <v>138</v>
      </c>
      <c r="C44" s="75">
        <v>0</v>
      </c>
      <c r="D44" s="75">
        <v>607790.11</v>
      </c>
      <c r="E44" s="75">
        <v>1939436.89</v>
      </c>
      <c r="F44" s="80" t="s">
        <v>139</v>
      </c>
      <c r="G44" s="79"/>
      <c r="H44" s="83"/>
      <c r="I44" s="91"/>
    </row>
    <row r="45" spans="1:9" ht="15.75" x14ac:dyDescent="0.25">
      <c r="A45" s="1"/>
      <c r="B45" s="94" t="s">
        <v>140</v>
      </c>
      <c r="C45" s="99"/>
      <c r="D45" s="100"/>
      <c r="E45" s="101"/>
      <c r="F45" s="80" t="s">
        <v>141</v>
      </c>
      <c r="G45" s="79"/>
      <c r="H45" s="83"/>
      <c r="I45" s="91"/>
    </row>
    <row r="46" spans="1:9" ht="15.75" x14ac:dyDescent="0.25">
      <c r="A46" s="1"/>
      <c r="B46" s="94" t="s">
        <v>142</v>
      </c>
      <c r="C46" s="99">
        <v>0</v>
      </c>
      <c r="D46" s="100">
        <v>607790.11</v>
      </c>
      <c r="E46" s="101">
        <v>1939436.89</v>
      </c>
      <c r="F46" s="80"/>
      <c r="G46" s="79"/>
      <c r="H46" s="102"/>
      <c r="I46" s="103"/>
    </row>
    <row r="47" spans="1:9" ht="16.5" thickBot="1" x14ac:dyDescent="0.3">
      <c r="A47" s="1"/>
      <c r="B47" s="95"/>
      <c r="C47" s="104"/>
      <c r="D47" s="104"/>
      <c r="E47" s="105"/>
      <c r="F47" s="106"/>
      <c r="G47" s="107"/>
      <c r="H47" s="107"/>
      <c r="I47" s="108"/>
    </row>
    <row r="48" spans="1:9" ht="19.5" thickTop="1" thickBot="1" x14ac:dyDescent="0.3">
      <c r="A48" s="1"/>
      <c r="B48" s="109" t="s">
        <v>143</v>
      </c>
      <c r="C48" s="110">
        <v>49166315</v>
      </c>
      <c r="D48" s="110">
        <v>64963454.210000001</v>
      </c>
      <c r="E48" s="110">
        <v>117764768.78000003</v>
      </c>
      <c r="F48" s="111" t="s">
        <v>144</v>
      </c>
      <c r="G48" s="110">
        <v>127536123.05000001</v>
      </c>
      <c r="H48" s="110">
        <v>177642039.82999998</v>
      </c>
      <c r="I48" s="112">
        <v>205239665.41</v>
      </c>
    </row>
    <row r="49" spans="2:9" ht="15.75" thickTop="1" x14ac:dyDescent="0.25">
      <c r="B49" s="113"/>
      <c r="C49" s="114"/>
      <c r="D49" s="114"/>
      <c r="E49" s="114"/>
      <c r="F49" s="115"/>
      <c r="G49" s="114"/>
      <c r="H49" s="114"/>
      <c r="I49" s="116"/>
    </row>
    <row r="50" spans="2:9" ht="17.25" thickBot="1" x14ac:dyDescent="0.3">
      <c r="B50" s="117" t="s">
        <v>145</v>
      </c>
      <c r="C50" s="118">
        <v>78369808.050000012</v>
      </c>
      <c r="D50" s="118">
        <v>112678585.61999997</v>
      </c>
      <c r="E50" s="118">
        <v>87474896.629999965</v>
      </c>
      <c r="F50" s="119" t="s">
        <v>146</v>
      </c>
      <c r="G50" s="118">
        <v>0</v>
      </c>
      <c r="H50" s="118">
        <v>0</v>
      </c>
      <c r="I50" s="120">
        <v>0</v>
      </c>
    </row>
    <row r="51" spans="2:9" x14ac:dyDescent="0.25">
      <c r="B51" s="1"/>
      <c r="C51" s="1"/>
      <c r="D51" s="1"/>
      <c r="E51" s="1"/>
      <c r="F51" s="1"/>
      <c r="G51" s="1"/>
      <c r="H51" s="121"/>
      <c r="I51" s="1"/>
    </row>
  </sheetData>
  <mergeCells count="2">
    <mergeCell ref="B8:B9"/>
    <mergeCell ref="F8:F9"/>
  </mergeCells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workbookViewId="0"/>
  </sheetViews>
  <sheetFormatPr baseColWidth="10" defaultRowHeight="15" x14ac:dyDescent="0.25"/>
  <cols>
    <col min="1" max="1" width="42.28515625" customWidth="1"/>
    <col min="2" max="2" width="16" customWidth="1"/>
    <col min="3" max="3" width="14.28515625" customWidth="1"/>
    <col min="4" max="4" width="16.7109375" customWidth="1"/>
    <col min="5" max="5" width="21.28515625" customWidth="1"/>
    <col min="6" max="6" width="48.5703125" customWidth="1"/>
    <col min="7" max="7" width="17" customWidth="1"/>
    <col min="8" max="8" width="16.42578125" customWidth="1"/>
    <col min="9" max="9" width="14.7109375" customWidth="1"/>
    <col min="10" max="10" width="15.140625" customWidth="1"/>
    <col min="11" max="11" width="11.42578125" customWidth="1"/>
  </cols>
  <sheetData>
    <row r="1" spans="1:25" ht="15.75" thickBo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9.5" thickTop="1" thickBot="1" x14ac:dyDescent="0.3">
      <c r="A2" s="3" t="s">
        <v>1</v>
      </c>
      <c r="B2" s="5"/>
      <c r="C2" s="5"/>
      <c r="D2" s="5"/>
      <c r="E2" s="124" t="s">
        <v>147</v>
      </c>
      <c r="F2" s="5"/>
      <c r="G2" s="5"/>
      <c r="H2" s="5"/>
      <c r="I2" s="5"/>
      <c r="J2" s="4" t="s">
        <v>148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6.5" thickTop="1" x14ac:dyDescent="0.25">
      <c r="A3" s="3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5.75" x14ac:dyDescent="0.25">
      <c r="A4" s="3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5.75" x14ac:dyDescent="0.25">
      <c r="A5" s="3" t="s">
        <v>5</v>
      </c>
      <c r="B5" s="5"/>
      <c r="C5" s="5"/>
      <c r="D5" s="5"/>
      <c r="E5" s="5"/>
      <c r="F5" s="5"/>
      <c r="G5" s="5"/>
      <c r="H5" s="5"/>
      <c r="I5" s="5"/>
      <c r="J5" s="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</row>
    <row r="6" spans="1:25" ht="16.5" thickBot="1" x14ac:dyDescent="0.3">
      <c r="A6" s="126"/>
      <c r="B6" s="127"/>
      <c r="C6" s="127"/>
      <c r="D6" s="127"/>
      <c r="E6" s="1"/>
      <c r="F6" s="128"/>
      <c r="G6" s="126"/>
      <c r="H6" s="126"/>
      <c r="I6" s="126"/>
      <c r="J6" s="127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"/>
    </row>
    <row r="7" spans="1:25" ht="16.5" thickBot="1" x14ac:dyDescent="0.3">
      <c r="A7" s="165" t="s">
        <v>149</v>
      </c>
      <c r="B7" s="8" t="s">
        <v>6</v>
      </c>
      <c r="C7" s="8" t="s">
        <v>7</v>
      </c>
      <c r="D7" s="8" t="s">
        <v>8</v>
      </c>
      <c r="E7" s="129" t="s">
        <v>7</v>
      </c>
      <c r="F7" s="166" t="s">
        <v>150</v>
      </c>
      <c r="G7" s="8" t="s">
        <v>6</v>
      </c>
      <c r="H7" s="8" t="s">
        <v>7</v>
      </c>
      <c r="I7" s="8" t="s">
        <v>8</v>
      </c>
      <c r="J7" s="129" t="s">
        <v>7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7.25" thickTop="1" thickBot="1" x14ac:dyDescent="0.3">
      <c r="A8" s="165"/>
      <c r="B8" s="130">
        <v>42369</v>
      </c>
      <c r="C8" s="130">
        <v>42735</v>
      </c>
      <c r="D8" s="130">
        <v>42735</v>
      </c>
      <c r="E8" s="130">
        <v>43100</v>
      </c>
      <c r="F8" s="166"/>
      <c r="G8" s="130">
        <v>42369</v>
      </c>
      <c r="H8" s="130">
        <v>42735</v>
      </c>
      <c r="I8" s="130">
        <v>42735</v>
      </c>
      <c r="J8" s="131">
        <v>43100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thickTop="1" x14ac:dyDescent="0.25">
      <c r="A9" s="132"/>
      <c r="B9" s="133"/>
      <c r="C9" s="133"/>
      <c r="D9" s="133"/>
      <c r="E9" s="134"/>
      <c r="F9" s="5"/>
      <c r="G9" s="133"/>
      <c r="H9" s="133"/>
      <c r="I9" s="133"/>
      <c r="J9" s="13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x14ac:dyDescent="0.25">
      <c r="A10" s="18" t="s">
        <v>151</v>
      </c>
      <c r="B10" s="135">
        <v>251562420.48999998</v>
      </c>
      <c r="C10" s="135">
        <v>335030880</v>
      </c>
      <c r="D10" s="135">
        <v>353828466</v>
      </c>
      <c r="E10" s="136">
        <v>507391573.51000005</v>
      </c>
      <c r="F10" s="137" t="s">
        <v>152</v>
      </c>
      <c r="G10" s="135">
        <v>161325263.67000002</v>
      </c>
      <c r="H10" s="135">
        <v>227750097</v>
      </c>
      <c r="I10" s="135">
        <v>252873617.31999999</v>
      </c>
      <c r="J10" s="136">
        <v>380935493.57595003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6.5" customHeight="1" x14ac:dyDescent="0.25">
      <c r="A11" s="138" t="s">
        <v>153</v>
      </c>
      <c r="B11" s="19">
        <v>0.08</v>
      </c>
      <c r="C11" s="19">
        <v>0</v>
      </c>
      <c r="D11" s="19">
        <v>0</v>
      </c>
      <c r="E11" s="20">
        <v>237500</v>
      </c>
      <c r="F11" s="139" t="s">
        <v>154</v>
      </c>
      <c r="G11" s="19">
        <v>60571298.930000007</v>
      </c>
      <c r="H11" s="19">
        <v>102237630</v>
      </c>
      <c r="I11" s="19">
        <v>109496461.31999999</v>
      </c>
      <c r="J11" s="20">
        <v>131850955.27595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6.5" x14ac:dyDescent="0.25">
      <c r="A12" s="140" t="s">
        <v>155</v>
      </c>
      <c r="B12" s="19"/>
      <c r="C12" s="19"/>
      <c r="D12" s="25"/>
      <c r="E12" s="26"/>
      <c r="F12" s="141" t="s">
        <v>156</v>
      </c>
      <c r="G12" s="19">
        <v>117311173.3</v>
      </c>
      <c r="H12" s="19">
        <v>117311173</v>
      </c>
      <c r="I12" s="19">
        <v>147030160.66</v>
      </c>
      <c r="J12" s="20">
        <v>147030160.66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40" t="s">
        <v>157</v>
      </c>
      <c r="B13" s="19"/>
      <c r="C13" s="19"/>
      <c r="D13" s="25"/>
      <c r="E13" s="26"/>
      <c r="F13" s="142" t="s">
        <v>158</v>
      </c>
      <c r="G13" s="19">
        <v>117311173.3</v>
      </c>
      <c r="H13" s="19">
        <v>117311173</v>
      </c>
      <c r="I13" s="25">
        <v>147030160.66</v>
      </c>
      <c r="J13" s="26">
        <v>147030160.66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5">
      <c r="A14" s="140" t="s">
        <v>159</v>
      </c>
      <c r="B14" s="19"/>
      <c r="C14" s="19"/>
      <c r="D14" s="25"/>
      <c r="E14" s="26"/>
      <c r="F14" s="143" t="s">
        <v>160</v>
      </c>
      <c r="G14" s="19"/>
      <c r="H14" s="19"/>
      <c r="I14" s="25"/>
      <c r="J14" s="2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6.5" x14ac:dyDescent="0.25">
      <c r="A15" s="144" t="s">
        <v>161</v>
      </c>
      <c r="B15" s="19"/>
      <c r="C15" s="19"/>
      <c r="D15" s="25"/>
      <c r="E15" s="26">
        <v>237500</v>
      </c>
      <c r="F15" s="141" t="s">
        <v>162</v>
      </c>
      <c r="G15" s="19"/>
      <c r="H15" s="19"/>
      <c r="I15" s="25"/>
      <c r="J15" s="2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6.5" x14ac:dyDescent="0.25">
      <c r="A16" s="140" t="s">
        <v>163</v>
      </c>
      <c r="B16" s="19">
        <v>0.08</v>
      </c>
      <c r="C16" s="19"/>
      <c r="D16" s="25"/>
      <c r="E16" s="26"/>
      <c r="F16" s="141" t="s">
        <v>164</v>
      </c>
      <c r="G16" s="19">
        <v>1958959.02</v>
      </c>
      <c r="H16" s="19">
        <v>3296460</v>
      </c>
      <c r="I16" s="19">
        <v>1958959.02</v>
      </c>
      <c r="J16" s="20">
        <v>3884820.05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6.5" x14ac:dyDescent="0.25">
      <c r="A17" s="138" t="s">
        <v>165</v>
      </c>
      <c r="B17" s="19">
        <v>21801847.330000002</v>
      </c>
      <c r="C17" s="19">
        <v>38782989</v>
      </c>
      <c r="D17" s="19">
        <v>21718775</v>
      </c>
      <c r="E17" s="20">
        <v>21680748.920000002</v>
      </c>
      <c r="F17" s="142" t="s">
        <v>166</v>
      </c>
      <c r="G17" s="19">
        <v>1958439.99</v>
      </c>
      <c r="H17" s="19">
        <v>3295941</v>
      </c>
      <c r="I17" s="25">
        <v>1958439.99</v>
      </c>
      <c r="J17" s="26">
        <v>3884301.02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140" t="s">
        <v>167</v>
      </c>
      <c r="B18" s="19">
        <v>21694957.98</v>
      </c>
      <c r="C18" s="19">
        <v>21584145</v>
      </c>
      <c r="D18" s="25">
        <v>21584145</v>
      </c>
      <c r="E18" s="26">
        <v>21418248.920000002</v>
      </c>
      <c r="F18" s="145" t="s">
        <v>168</v>
      </c>
      <c r="G18" s="19">
        <v>519.03</v>
      </c>
      <c r="H18" s="19">
        <v>519</v>
      </c>
      <c r="I18" s="25">
        <v>519.03</v>
      </c>
      <c r="J18" s="26">
        <v>519.03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6.5" x14ac:dyDescent="0.25">
      <c r="A19" s="140" t="s">
        <v>169</v>
      </c>
      <c r="B19" s="19">
        <v>106889.35</v>
      </c>
      <c r="C19" s="19"/>
      <c r="D19" s="25">
        <v>134630</v>
      </c>
      <c r="E19" s="26">
        <v>262500</v>
      </c>
      <c r="F19" s="141" t="s">
        <v>170</v>
      </c>
      <c r="G19" s="19">
        <v>-110711209.27</v>
      </c>
      <c r="H19" s="19">
        <v>-98673704</v>
      </c>
      <c r="I19" s="19">
        <v>-120898266.12</v>
      </c>
      <c r="J19" s="20">
        <v>-103565516.90000001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5">
      <c r="A20" s="140" t="s">
        <v>171</v>
      </c>
      <c r="B20" s="19"/>
      <c r="C20" s="19">
        <v>17198844</v>
      </c>
      <c r="D20" s="25"/>
      <c r="E20" s="26"/>
      <c r="F20" s="145" t="s">
        <v>172</v>
      </c>
      <c r="G20" s="19"/>
      <c r="H20" s="19"/>
      <c r="I20" s="25"/>
      <c r="J20" s="2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6.5" x14ac:dyDescent="0.25">
      <c r="A21" s="146" t="s">
        <v>173</v>
      </c>
      <c r="B21" s="19">
        <v>219909336.13999999</v>
      </c>
      <c r="C21" s="19">
        <v>286018354</v>
      </c>
      <c r="D21" s="19">
        <v>323259302</v>
      </c>
      <c r="E21" s="20">
        <v>477532935.59000003</v>
      </c>
      <c r="F21" s="143" t="s">
        <v>174</v>
      </c>
      <c r="G21" s="19">
        <v>-110711209.27</v>
      </c>
      <c r="H21" s="19">
        <v>-98673704</v>
      </c>
      <c r="I21" s="25">
        <v>-120898266.12</v>
      </c>
      <c r="J21" s="26">
        <v>-103565516.90000001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6.5" x14ac:dyDescent="0.25">
      <c r="A22" s="140" t="s">
        <v>175</v>
      </c>
      <c r="B22" s="19">
        <v>29812062.460000001</v>
      </c>
      <c r="C22" s="19">
        <v>52511232</v>
      </c>
      <c r="D22" s="25">
        <v>53812062</v>
      </c>
      <c r="E22" s="26">
        <v>82666480.299999997</v>
      </c>
      <c r="F22" s="147" t="s">
        <v>176</v>
      </c>
      <c r="G22" s="19">
        <v>62199432.729999997</v>
      </c>
      <c r="H22" s="19">
        <v>62199433</v>
      </c>
      <c r="I22" s="25">
        <v>62199432.729999997</v>
      </c>
      <c r="J22" s="26">
        <v>62199432.729999997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6.5" x14ac:dyDescent="0.25">
      <c r="A23" s="140" t="s">
        <v>177</v>
      </c>
      <c r="B23" s="19">
        <v>190097273.67999998</v>
      </c>
      <c r="C23" s="19">
        <v>233507122</v>
      </c>
      <c r="D23" s="25">
        <v>269447240</v>
      </c>
      <c r="E23" s="26">
        <v>394866455.29000002</v>
      </c>
      <c r="F23" s="141" t="s">
        <v>178</v>
      </c>
      <c r="G23" s="19">
        <v>-10187056.849999994</v>
      </c>
      <c r="H23" s="19">
        <v>18104268</v>
      </c>
      <c r="I23" s="19">
        <v>19206175.030000001</v>
      </c>
      <c r="J23" s="20">
        <v>22302058.735950004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6.5" x14ac:dyDescent="0.25">
      <c r="A24" s="138" t="s">
        <v>179</v>
      </c>
      <c r="B24" s="19">
        <v>9851236.9399999995</v>
      </c>
      <c r="C24" s="19">
        <v>10229537</v>
      </c>
      <c r="D24" s="19">
        <v>8850389</v>
      </c>
      <c r="E24" s="20">
        <v>7940389</v>
      </c>
      <c r="F24" s="141" t="s">
        <v>180</v>
      </c>
      <c r="G24" s="19"/>
      <c r="H24" s="19"/>
      <c r="I24" s="25"/>
      <c r="J24" s="26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x14ac:dyDescent="0.25">
      <c r="A25" s="23" t="s">
        <v>181</v>
      </c>
      <c r="B25" s="19"/>
      <c r="C25" s="19"/>
      <c r="D25" s="25"/>
      <c r="E25" s="26"/>
      <c r="F25" s="5"/>
      <c r="G25" s="19"/>
      <c r="H25" s="19"/>
      <c r="I25" s="19"/>
      <c r="J25" s="2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x14ac:dyDescent="0.25">
      <c r="A26" s="23" t="s">
        <v>182</v>
      </c>
      <c r="B26" s="19">
        <v>9845389.1600000001</v>
      </c>
      <c r="C26" s="19">
        <v>10229537</v>
      </c>
      <c r="D26" s="25">
        <v>8845389</v>
      </c>
      <c r="E26" s="26">
        <v>7935389</v>
      </c>
      <c r="F26" s="139" t="s">
        <v>183</v>
      </c>
      <c r="G26" s="19">
        <v>0</v>
      </c>
      <c r="H26" s="19">
        <v>0</v>
      </c>
      <c r="I26" s="19">
        <v>0</v>
      </c>
      <c r="J26" s="20"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6.5" x14ac:dyDescent="0.25">
      <c r="A27" s="23" t="s">
        <v>184</v>
      </c>
      <c r="B27" s="19"/>
      <c r="C27" s="19"/>
      <c r="D27" s="25"/>
      <c r="E27" s="26"/>
      <c r="F27" s="147" t="s">
        <v>185</v>
      </c>
      <c r="G27" s="19"/>
      <c r="H27" s="19"/>
      <c r="I27" s="25"/>
      <c r="J27" s="2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6.5" x14ac:dyDescent="0.25">
      <c r="A28" s="23" t="s">
        <v>186</v>
      </c>
      <c r="B28" s="19"/>
      <c r="C28" s="19"/>
      <c r="D28" s="25"/>
      <c r="E28" s="26"/>
      <c r="F28" s="147" t="s">
        <v>187</v>
      </c>
      <c r="G28" s="19"/>
      <c r="H28" s="19"/>
      <c r="I28" s="25"/>
      <c r="J28" s="2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6.5" x14ac:dyDescent="0.25">
      <c r="A29" s="23" t="s">
        <v>188</v>
      </c>
      <c r="B29" s="19"/>
      <c r="C29" s="19"/>
      <c r="D29" s="25"/>
      <c r="E29" s="25"/>
      <c r="F29" s="141" t="s">
        <v>189</v>
      </c>
      <c r="G29" s="19"/>
      <c r="H29" s="19"/>
      <c r="I29" s="25"/>
      <c r="J29" s="2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5">
      <c r="A30" s="23" t="s">
        <v>190</v>
      </c>
      <c r="B30" s="19">
        <v>5847.78</v>
      </c>
      <c r="C30" s="19"/>
      <c r="D30" s="25">
        <v>5000</v>
      </c>
      <c r="E30" s="26">
        <v>5000</v>
      </c>
      <c r="F30" s="5"/>
      <c r="G30" s="19"/>
      <c r="H30" s="19"/>
      <c r="I30" s="19"/>
      <c r="J30" s="2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6.5" x14ac:dyDescent="0.25">
      <c r="A31" s="148" t="s">
        <v>191</v>
      </c>
      <c r="B31" s="19"/>
      <c r="C31" s="19"/>
      <c r="D31" s="25"/>
      <c r="E31" s="26"/>
      <c r="F31" s="139" t="s">
        <v>192</v>
      </c>
      <c r="G31" s="19">
        <v>100753964.73999999</v>
      </c>
      <c r="H31" s="19">
        <v>125512467</v>
      </c>
      <c r="I31" s="19">
        <v>143377156</v>
      </c>
      <c r="J31" s="20">
        <v>249084538.30000001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6.5" x14ac:dyDescent="0.25">
      <c r="A32" s="149"/>
      <c r="B32" s="19"/>
      <c r="C32" s="19"/>
      <c r="D32" s="19"/>
      <c r="E32" s="20"/>
      <c r="F32" s="147" t="s">
        <v>193</v>
      </c>
      <c r="G32" s="19">
        <v>99360312.109999999</v>
      </c>
      <c r="H32" s="19">
        <v>125512467</v>
      </c>
      <c r="I32" s="25">
        <v>119377156</v>
      </c>
      <c r="J32" s="26">
        <v>205084538.30000001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10" ht="16.5" x14ac:dyDescent="0.25">
      <c r="A33" s="18" t="s">
        <v>194</v>
      </c>
      <c r="B33" s="135">
        <v>217177044.80999994</v>
      </c>
      <c r="C33" s="135">
        <v>153818510</v>
      </c>
      <c r="D33" s="135">
        <v>141680634.67999998</v>
      </c>
      <c r="E33" s="136">
        <v>75518709.570000008</v>
      </c>
      <c r="F33" s="147" t="s">
        <v>195</v>
      </c>
      <c r="G33" s="19">
        <v>1393652.63</v>
      </c>
      <c r="H33" s="19"/>
      <c r="I33" s="25"/>
      <c r="J33" s="26"/>
    </row>
    <row r="34" spans="1:10" ht="16.5" x14ac:dyDescent="0.25">
      <c r="A34" s="148" t="s">
        <v>196</v>
      </c>
      <c r="B34" s="19"/>
      <c r="C34" s="19"/>
      <c r="D34" s="25"/>
      <c r="E34" s="26"/>
      <c r="F34" s="141" t="s">
        <v>197</v>
      </c>
      <c r="G34" s="19"/>
      <c r="H34" s="19"/>
      <c r="I34" s="25">
        <v>24000000</v>
      </c>
      <c r="J34" s="26">
        <v>44000000</v>
      </c>
    </row>
    <row r="35" spans="1:10" ht="16.5" x14ac:dyDescent="0.25">
      <c r="A35" s="150" t="s">
        <v>198</v>
      </c>
      <c r="B35" s="19">
        <v>200107611.77999997</v>
      </c>
      <c r="C35" s="19">
        <v>146165870</v>
      </c>
      <c r="D35" s="19">
        <v>130287419.72</v>
      </c>
      <c r="E35" s="20">
        <v>66231688.020000003</v>
      </c>
      <c r="F35" s="1"/>
      <c r="G35" s="151"/>
      <c r="H35" s="151"/>
      <c r="I35" s="152"/>
      <c r="J35" s="153"/>
    </row>
    <row r="36" spans="1:10" ht="15.75" x14ac:dyDescent="0.25">
      <c r="A36" s="23" t="s">
        <v>199</v>
      </c>
      <c r="B36" s="19"/>
      <c r="C36" s="19"/>
      <c r="D36" s="25"/>
      <c r="E36" s="26"/>
      <c r="F36" s="137" t="s">
        <v>200</v>
      </c>
      <c r="G36" s="135">
        <v>178147634.50999999</v>
      </c>
      <c r="H36" s="135">
        <v>167363838</v>
      </c>
      <c r="I36" s="135">
        <v>162966640</v>
      </c>
      <c r="J36" s="136">
        <v>148953835.54000002</v>
      </c>
    </row>
    <row r="37" spans="1:10" ht="16.5" x14ac:dyDescent="0.25">
      <c r="A37" s="23" t="s">
        <v>201</v>
      </c>
      <c r="B37" s="19">
        <v>52563199.649999999</v>
      </c>
      <c r="C37" s="19">
        <v>61565586</v>
      </c>
      <c r="D37" s="25">
        <v>49128335.490000002</v>
      </c>
      <c r="E37" s="26">
        <v>39810634.420000002</v>
      </c>
      <c r="F37" s="141" t="s">
        <v>202</v>
      </c>
      <c r="G37" s="19">
        <v>12805951.039999999</v>
      </c>
      <c r="H37" s="19">
        <v>13991268</v>
      </c>
      <c r="I37" s="19">
        <v>11805951</v>
      </c>
      <c r="J37" s="20">
        <v>8866514.1099999994</v>
      </c>
    </row>
    <row r="38" spans="1:10" x14ac:dyDescent="0.25">
      <c r="A38" s="23" t="s">
        <v>203</v>
      </c>
      <c r="B38" s="19">
        <v>1729834.37</v>
      </c>
      <c r="C38" s="19">
        <v>3178940</v>
      </c>
      <c r="D38" s="25">
        <v>358368</v>
      </c>
      <c r="E38" s="26">
        <v>358368</v>
      </c>
      <c r="F38" s="142" t="s">
        <v>204</v>
      </c>
      <c r="G38" s="19"/>
      <c r="H38" s="19"/>
      <c r="I38" s="25"/>
      <c r="J38" s="26"/>
    </row>
    <row r="39" spans="1:10" x14ac:dyDescent="0.25">
      <c r="A39" s="23" t="s">
        <v>205</v>
      </c>
      <c r="B39" s="19">
        <v>145814577.75999999</v>
      </c>
      <c r="C39" s="19">
        <v>81421344</v>
      </c>
      <c r="D39" s="25">
        <v>80800716.230000004</v>
      </c>
      <c r="E39" s="26">
        <v>26062685.600000001</v>
      </c>
      <c r="F39" s="142" t="s">
        <v>206</v>
      </c>
      <c r="G39" s="19"/>
      <c r="H39" s="19"/>
      <c r="I39" s="25"/>
      <c r="J39" s="26"/>
    </row>
    <row r="40" spans="1:10" x14ac:dyDescent="0.25">
      <c r="A40" s="23" t="s">
        <v>207</v>
      </c>
      <c r="B40" s="19"/>
      <c r="C40" s="19"/>
      <c r="D40" s="25"/>
      <c r="E40" s="26"/>
      <c r="F40" s="154" t="s">
        <v>208</v>
      </c>
      <c r="G40" s="19"/>
      <c r="H40" s="19"/>
      <c r="I40" s="25"/>
      <c r="J40" s="26"/>
    </row>
    <row r="41" spans="1:10" x14ac:dyDescent="0.25">
      <c r="A41" s="23" t="s">
        <v>209</v>
      </c>
      <c r="B41" s="19"/>
      <c r="C41" s="19"/>
      <c r="D41" s="25"/>
      <c r="E41" s="26"/>
      <c r="F41" s="142" t="s">
        <v>210</v>
      </c>
      <c r="G41" s="19">
        <v>12805951.039999999</v>
      </c>
      <c r="H41" s="19">
        <v>13991268</v>
      </c>
      <c r="I41" s="25">
        <v>11805951</v>
      </c>
      <c r="J41" s="26">
        <v>8866514.1099999994</v>
      </c>
    </row>
    <row r="42" spans="1:10" ht="16.5" x14ac:dyDescent="0.25">
      <c r="A42" s="150" t="s">
        <v>211</v>
      </c>
      <c r="B42" s="19">
        <v>6129562.71</v>
      </c>
      <c r="C42" s="19">
        <v>120000</v>
      </c>
      <c r="D42" s="19">
        <v>4498136</v>
      </c>
      <c r="E42" s="20">
        <v>1275000</v>
      </c>
      <c r="F42" s="155" t="s">
        <v>212</v>
      </c>
      <c r="G42" s="19">
        <v>165341683.47</v>
      </c>
      <c r="H42" s="19">
        <v>153372570</v>
      </c>
      <c r="I42" s="19">
        <v>151160689</v>
      </c>
      <c r="J42" s="20">
        <v>140087321.43000001</v>
      </c>
    </row>
    <row r="43" spans="1:10" x14ac:dyDescent="0.25">
      <c r="A43" s="41" t="s">
        <v>213</v>
      </c>
      <c r="B43" s="19">
        <v>1842867.15</v>
      </c>
      <c r="C43" s="19">
        <v>100000</v>
      </c>
      <c r="D43" s="25">
        <v>1800000</v>
      </c>
      <c r="E43" s="26">
        <v>700000</v>
      </c>
      <c r="F43" s="143" t="s">
        <v>214</v>
      </c>
      <c r="G43" s="19">
        <v>164478118.77000001</v>
      </c>
      <c r="H43" s="19">
        <v>152672570</v>
      </c>
      <c r="I43" s="25">
        <v>150260689</v>
      </c>
      <c r="J43" s="26">
        <v>139137321.43000001</v>
      </c>
    </row>
    <row r="44" spans="1:10" x14ac:dyDescent="0.25">
      <c r="A44" s="41" t="s">
        <v>215</v>
      </c>
      <c r="B44" s="19">
        <v>126047.53</v>
      </c>
      <c r="C44" s="19"/>
      <c r="D44" s="25">
        <v>500000</v>
      </c>
      <c r="E44" s="26">
        <v>500000</v>
      </c>
      <c r="F44" s="143" t="s">
        <v>216</v>
      </c>
      <c r="G44" s="19"/>
      <c r="H44" s="19"/>
      <c r="I44" s="25"/>
      <c r="J44" s="26"/>
    </row>
    <row r="45" spans="1:10" x14ac:dyDescent="0.25">
      <c r="A45" s="41" t="s">
        <v>217</v>
      </c>
      <c r="B45" s="19">
        <v>2033389.14</v>
      </c>
      <c r="C45" s="19"/>
      <c r="D45" s="25">
        <v>100000</v>
      </c>
      <c r="E45" s="26">
        <v>50000</v>
      </c>
      <c r="F45" s="143" t="s">
        <v>218</v>
      </c>
      <c r="G45" s="19"/>
      <c r="H45" s="19"/>
      <c r="I45" s="25"/>
      <c r="J45" s="26"/>
    </row>
    <row r="46" spans="1:10" x14ac:dyDescent="0.25">
      <c r="A46" s="23" t="s">
        <v>219</v>
      </c>
      <c r="B46" s="19">
        <v>59122.42</v>
      </c>
      <c r="C46" s="19">
        <v>20000</v>
      </c>
      <c r="D46" s="25">
        <v>30000</v>
      </c>
      <c r="E46" s="26">
        <v>25000</v>
      </c>
      <c r="F46" s="143" t="s">
        <v>220</v>
      </c>
      <c r="G46" s="19">
        <v>863564.7</v>
      </c>
      <c r="H46" s="19">
        <v>700000</v>
      </c>
      <c r="I46" s="25">
        <v>900000</v>
      </c>
      <c r="J46" s="26">
        <v>950000</v>
      </c>
    </row>
    <row r="47" spans="1:10" ht="16.5" x14ac:dyDescent="0.25">
      <c r="A47" s="23" t="s">
        <v>221</v>
      </c>
      <c r="B47" s="19">
        <v>2068136.47</v>
      </c>
      <c r="C47" s="19"/>
      <c r="D47" s="25">
        <v>2068136</v>
      </c>
      <c r="E47" s="26"/>
      <c r="F47" s="141" t="s">
        <v>222</v>
      </c>
      <c r="G47" s="19"/>
      <c r="H47" s="19"/>
      <c r="I47" s="25"/>
      <c r="J47" s="26"/>
    </row>
    <row r="48" spans="1:10" ht="16.5" x14ac:dyDescent="0.25">
      <c r="A48" s="23" t="s">
        <v>223</v>
      </c>
      <c r="B48" s="19"/>
      <c r="C48" s="19"/>
      <c r="D48" s="25"/>
      <c r="E48" s="26"/>
      <c r="F48" s="141" t="s">
        <v>224</v>
      </c>
      <c r="G48" s="19"/>
      <c r="H48" s="19"/>
      <c r="I48" s="25"/>
      <c r="J48" s="26"/>
    </row>
    <row r="49" spans="1:10" ht="16.5" x14ac:dyDescent="0.25">
      <c r="A49" s="29" t="s">
        <v>225</v>
      </c>
      <c r="B49" s="19"/>
      <c r="C49" s="19"/>
      <c r="D49" s="25"/>
      <c r="E49" s="26"/>
      <c r="F49" s="141" t="s">
        <v>226</v>
      </c>
      <c r="G49" s="19"/>
      <c r="H49" s="19"/>
      <c r="I49" s="25"/>
      <c r="J49" s="26"/>
    </row>
    <row r="50" spans="1:10" ht="16.5" x14ac:dyDescent="0.25">
      <c r="A50" s="150" t="s">
        <v>227</v>
      </c>
      <c r="B50" s="19">
        <v>140035.82</v>
      </c>
      <c r="C50" s="19">
        <v>140036</v>
      </c>
      <c r="D50" s="19">
        <v>140035.82</v>
      </c>
      <c r="E50" s="20">
        <v>140035.82</v>
      </c>
      <c r="F50" s="156"/>
      <c r="G50" s="19"/>
      <c r="H50" s="19"/>
      <c r="I50" s="19"/>
      <c r="J50" s="20"/>
    </row>
    <row r="51" spans="1:10" ht="15.75" x14ac:dyDescent="0.25">
      <c r="A51" s="23" t="s">
        <v>181</v>
      </c>
      <c r="B51" s="19"/>
      <c r="C51" s="19"/>
      <c r="D51" s="25"/>
      <c r="E51" s="26"/>
      <c r="F51" s="3" t="s">
        <v>228</v>
      </c>
      <c r="G51" s="135">
        <v>129266567.12</v>
      </c>
      <c r="H51" s="135">
        <v>93735455</v>
      </c>
      <c r="I51" s="135">
        <v>79668843.359999999</v>
      </c>
      <c r="J51" s="136">
        <v>53020953.964050017</v>
      </c>
    </row>
    <row r="52" spans="1:10" ht="16.5" x14ac:dyDescent="0.25">
      <c r="A52" s="23" t="s">
        <v>182</v>
      </c>
      <c r="B52" s="19"/>
      <c r="C52" s="19"/>
      <c r="D52" s="25"/>
      <c r="E52" s="26"/>
      <c r="F52" s="141" t="s">
        <v>229</v>
      </c>
      <c r="G52" s="19"/>
      <c r="H52" s="19"/>
      <c r="I52" s="25"/>
      <c r="J52" s="26"/>
    </row>
    <row r="53" spans="1:10" ht="16.5" x14ac:dyDescent="0.25">
      <c r="A53" s="23" t="s">
        <v>184</v>
      </c>
      <c r="B53" s="19"/>
      <c r="C53" s="19"/>
      <c r="D53" s="25"/>
      <c r="E53" s="26"/>
      <c r="F53" s="141" t="s">
        <v>230</v>
      </c>
      <c r="G53" s="19">
        <v>1234047.92</v>
      </c>
      <c r="H53" s="19">
        <v>1234048</v>
      </c>
      <c r="I53" s="25">
        <v>1234048</v>
      </c>
      <c r="J53" s="26">
        <v>1234048</v>
      </c>
    </row>
    <row r="54" spans="1:10" ht="16.5" x14ac:dyDescent="0.25">
      <c r="A54" s="23" t="s">
        <v>186</v>
      </c>
      <c r="B54" s="19"/>
      <c r="C54" s="19"/>
      <c r="D54" s="25"/>
      <c r="E54" s="26"/>
      <c r="F54" s="141" t="s">
        <v>231</v>
      </c>
      <c r="G54" s="19">
        <v>18753574.09</v>
      </c>
      <c r="H54" s="19">
        <v>14716988</v>
      </c>
      <c r="I54" s="19">
        <v>14217430</v>
      </c>
      <c r="J54" s="20">
        <v>11523367.57</v>
      </c>
    </row>
    <row r="55" spans="1:10" x14ac:dyDescent="0.25">
      <c r="A55" s="23" t="s">
        <v>188</v>
      </c>
      <c r="B55" s="19">
        <v>140035.82</v>
      </c>
      <c r="C55" s="19">
        <v>140036</v>
      </c>
      <c r="D55" s="25">
        <v>140035.82</v>
      </c>
      <c r="E55" s="26">
        <v>140035.82</v>
      </c>
      <c r="F55" s="143" t="s">
        <v>214</v>
      </c>
      <c r="G55" s="19">
        <v>15642099.5</v>
      </c>
      <c r="H55" s="19">
        <v>14716988</v>
      </c>
      <c r="I55" s="25">
        <v>14217430</v>
      </c>
      <c r="J55" s="26">
        <v>11523367.57</v>
      </c>
    </row>
    <row r="56" spans="1:10" x14ac:dyDescent="0.25">
      <c r="A56" s="23" t="s">
        <v>190</v>
      </c>
      <c r="B56" s="19"/>
      <c r="C56" s="19"/>
      <c r="D56" s="25"/>
      <c r="E56" s="26"/>
      <c r="F56" s="143" t="s">
        <v>216</v>
      </c>
      <c r="G56" s="19"/>
      <c r="H56" s="19"/>
      <c r="I56" s="25"/>
      <c r="J56" s="26"/>
    </row>
    <row r="57" spans="1:10" ht="16.5" x14ac:dyDescent="0.25">
      <c r="A57" s="47" t="s">
        <v>232</v>
      </c>
      <c r="B57" s="19">
        <v>326027.64</v>
      </c>
      <c r="C57" s="19"/>
      <c r="D57" s="25"/>
      <c r="E57" s="26"/>
      <c r="F57" s="143" t="s">
        <v>218</v>
      </c>
      <c r="G57" s="19"/>
      <c r="H57" s="19"/>
      <c r="I57" s="25"/>
      <c r="J57" s="26"/>
    </row>
    <row r="58" spans="1:10" ht="16.5" x14ac:dyDescent="0.25">
      <c r="A58" s="47" t="s">
        <v>233</v>
      </c>
      <c r="B58" s="19">
        <v>10473806.859999999</v>
      </c>
      <c r="C58" s="19">
        <v>7392604</v>
      </c>
      <c r="D58" s="19">
        <v>6755043.1399999997</v>
      </c>
      <c r="E58" s="20">
        <v>7871985.7300000004</v>
      </c>
      <c r="F58" s="143" t="s">
        <v>220</v>
      </c>
      <c r="G58" s="19">
        <v>3111474.59</v>
      </c>
      <c r="H58" s="19"/>
      <c r="I58" s="25"/>
      <c r="J58" s="26"/>
    </row>
    <row r="59" spans="1:10" ht="16.5" x14ac:dyDescent="0.25">
      <c r="A59" s="29" t="s">
        <v>234</v>
      </c>
      <c r="B59" s="19">
        <v>10473806.859999999</v>
      </c>
      <c r="C59" s="19">
        <v>7392604</v>
      </c>
      <c r="D59" s="25">
        <v>6755043.1399999997</v>
      </c>
      <c r="E59" s="26">
        <v>7871985.7300000004</v>
      </c>
      <c r="F59" s="141" t="s">
        <v>235</v>
      </c>
      <c r="G59" s="19">
        <v>34727620.350000001</v>
      </c>
      <c r="H59" s="19">
        <v>58392</v>
      </c>
      <c r="I59" s="25"/>
      <c r="J59" s="26"/>
    </row>
    <row r="60" spans="1:10" ht="16.5" x14ac:dyDescent="0.25">
      <c r="A60" s="29" t="s">
        <v>236</v>
      </c>
      <c r="B60" s="19"/>
      <c r="C60" s="19"/>
      <c r="D60" s="25"/>
      <c r="E60" s="26"/>
      <c r="F60" s="141" t="s">
        <v>237</v>
      </c>
      <c r="G60" s="19">
        <v>74551324.760000005</v>
      </c>
      <c r="H60" s="19">
        <v>77726027</v>
      </c>
      <c r="I60" s="19">
        <v>64217365.359999999</v>
      </c>
      <c r="J60" s="20">
        <v>40263538.394050017</v>
      </c>
    </row>
    <row r="61" spans="1:10" x14ac:dyDescent="0.25">
      <c r="A61" s="157"/>
      <c r="B61" s="33"/>
      <c r="C61" s="33"/>
      <c r="D61" s="33"/>
      <c r="E61" s="34"/>
      <c r="F61" s="142" t="s">
        <v>238</v>
      </c>
      <c r="G61" s="19">
        <v>19653627.75</v>
      </c>
      <c r="H61" s="19">
        <v>28396313</v>
      </c>
      <c r="I61" s="25">
        <v>25389495.359999999</v>
      </c>
      <c r="J61" s="26">
        <v>16412430.394050017</v>
      </c>
    </row>
    <row r="62" spans="1:10" x14ac:dyDescent="0.25">
      <c r="A62" s="157"/>
      <c r="B62" s="39"/>
      <c r="C62" s="39"/>
      <c r="D62" s="39"/>
      <c r="E62" s="40"/>
      <c r="F62" s="142" t="s">
        <v>239</v>
      </c>
      <c r="G62" s="19">
        <v>0</v>
      </c>
      <c r="H62" s="19"/>
      <c r="I62" s="25"/>
      <c r="J62" s="26"/>
    </row>
    <row r="63" spans="1:10" x14ac:dyDescent="0.25">
      <c r="A63" s="157"/>
      <c r="B63" s="39"/>
      <c r="C63" s="39"/>
      <c r="D63" s="39"/>
      <c r="E63" s="40"/>
      <c r="F63" s="142" t="s">
        <v>240</v>
      </c>
      <c r="G63" s="19">
        <v>40901086.140000001</v>
      </c>
      <c r="H63" s="19">
        <v>42502952</v>
      </c>
      <c r="I63" s="25">
        <v>30301108</v>
      </c>
      <c r="J63" s="26">
        <v>19001108</v>
      </c>
    </row>
    <row r="64" spans="1:10" x14ac:dyDescent="0.25">
      <c r="A64" s="157"/>
      <c r="B64" s="39"/>
      <c r="C64" s="39"/>
      <c r="D64" s="39"/>
      <c r="E64" s="40"/>
      <c r="F64" s="142" t="s">
        <v>241</v>
      </c>
      <c r="G64" s="19">
        <v>378386.13</v>
      </c>
      <c r="H64" s="19">
        <v>486085</v>
      </c>
      <c r="I64" s="25">
        <v>486085</v>
      </c>
      <c r="J64" s="26">
        <v>350000</v>
      </c>
    </row>
    <row r="65" spans="1:10" x14ac:dyDescent="0.25">
      <c r="A65" s="157"/>
      <c r="B65" s="39"/>
      <c r="C65" s="39"/>
      <c r="D65" s="39"/>
      <c r="E65" s="40"/>
      <c r="F65" s="142" t="s">
        <v>242</v>
      </c>
      <c r="G65" s="19">
        <v>0</v>
      </c>
      <c r="H65" s="19"/>
      <c r="I65" s="25"/>
      <c r="J65" s="26"/>
    </row>
    <row r="66" spans="1:10" x14ac:dyDescent="0.25">
      <c r="A66" s="157"/>
      <c r="B66" s="39"/>
      <c r="C66" s="39"/>
      <c r="D66" s="39"/>
      <c r="E66" s="40"/>
      <c r="F66" s="142" t="s">
        <v>243</v>
      </c>
      <c r="G66" s="19">
        <v>13198491.1</v>
      </c>
      <c r="H66" s="19">
        <v>6040677</v>
      </c>
      <c r="I66" s="25">
        <v>8040677</v>
      </c>
      <c r="J66" s="26">
        <v>4500000</v>
      </c>
    </row>
    <row r="67" spans="1:10" x14ac:dyDescent="0.25">
      <c r="A67" s="157"/>
      <c r="B67" s="39"/>
      <c r="C67" s="39"/>
      <c r="D67" s="39"/>
      <c r="E67" s="40"/>
      <c r="F67" s="142" t="s">
        <v>244</v>
      </c>
      <c r="G67" s="19">
        <v>419733.64</v>
      </c>
      <c r="H67" s="19">
        <v>300000</v>
      </c>
      <c r="I67" s="25"/>
      <c r="J67" s="26"/>
    </row>
    <row r="68" spans="1:10" ht="16.5" x14ac:dyDescent="0.25">
      <c r="A68" s="157"/>
      <c r="B68" s="39"/>
      <c r="C68" s="39"/>
      <c r="D68" s="39"/>
      <c r="E68" s="40"/>
      <c r="F68" s="141" t="s">
        <v>245</v>
      </c>
      <c r="G68" s="19"/>
      <c r="H68" s="19"/>
      <c r="I68" s="25"/>
      <c r="J68" s="26"/>
    </row>
    <row r="69" spans="1:10" ht="15.75" thickBot="1" x14ac:dyDescent="0.3">
      <c r="A69" s="157"/>
      <c r="B69" s="39"/>
      <c r="C69" s="39"/>
      <c r="D69" s="39"/>
      <c r="E69" s="40"/>
      <c r="F69" s="1"/>
      <c r="G69" s="158"/>
      <c r="H69" s="158"/>
      <c r="I69" s="159"/>
      <c r="J69" s="160"/>
    </row>
    <row r="70" spans="1:10" ht="16.5" thickBot="1" x14ac:dyDescent="0.3">
      <c r="A70" s="161" t="s">
        <v>246</v>
      </c>
      <c r="B70" s="162">
        <v>468739465.29999995</v>
      </c>
      <c r="C70" s="162">
        <v>488849390</v>
      </c>
      <c r="D70" s="162">
        <v>495509100.67999995</v>
      </c>
      <c r="E70" s="162">
        <v>582910283.08000004</v>
      </c>
      <c r="F70" s="163" t="s">
        <v>247</v>
      </c>
      <c r="G70" s="162">
        <v>468739465.30000001</v>
      </c>
      <c r="H70" s="162">
        <v>488849390</v>
      </c>
      <c r="I70" s="162">
        <v>495509100.68000001</v>
      </c>
      <c r="J70" s="162">
        <v>582910283.08000004</v>
      </c>
    </row>
    <row r="71" spans="1:10" ht="16.5" customHeight="1" x14ac:dyDescent="0.25">
      <c r="A71" s="5"/>
      <c r="B71" s="5"/>
      <c r="C71" s="5"/>
      <c r="D71" s="5"/>
      <c r="E71" s="5"/>
      <c r="F71" s="5"/>
      <c r="G71" s="5"/>
      <c r="H71" s="5"/>
      <c r="I71" s="164"/>
      <c r="J71" s="164"/>
    </row>
  </sheetData>
  <mergeCells count="2">
    <mergeCell ref="A7:A8"/>
    <mergeCell ref="F7:F8"/>
  </mergeCells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64" workbookViewId="0"/>
  </sheetViews>
  <sheetFormatPr baseColWidth="10" defaultRowHeight="15" x14ac:dyDescent="0.25"/>
  <cols>
    <col min="1" max="1" width="11.42578125" customWidth="1"/>
    <col min="2" max="2" width="58.85546875" customWidth="1"/>
    <col min="3" max="3" width="16" customWidth="1"/>
    <col min="4" max="4" width="15.140625" bestFit="1" customWidth="1"/>
    <col min="5" max="5" width="12.5703125" bestFit="1" customWidth="1"/>
    <col min="6" max="6" width="15.140625" bestFit="1" customWidth="1"/>
    <col min="7" max="7" width="11.42578125" customWidth="1"/>
  </cols>
  <sheetData>
    <row r="1" spans="2:11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 ht="18.75" thickBot="1" x14ac:dyDescent="0.3">
      <c r="B3" s="58" t="s">
        <v>248</v>
      </c>
      <c r="C3" s="58"/>
      <c r="D3" s="58"/>
      <c r="E3" s="58"/>
      <c r="F3" s="58"/>
      <c r="G3" s="1"/>
      <c r="H3" s="1"/>
      <c r="I3" s="1"/>
      <c r="J3" s="1"/>
      <c r="K3" s="1"/>
    </row>
    <row r="4" spans="2:11" ht="17.25" thickTop="1" thickBot="1" x14ac:dyDescent="0.3">
      <c r="B4" s="3" t="s">
        <v>1</v>
      </c>
      <c r="C4" s="1"/>
      <c r="D4" s="3"/>
      <c r="E4" s="3"/>
      <c r="F4" s="4" t="s">
        <v>249</v>
      </c>
      <c r="G4" s="1"/>
      <c r="H4" s="1"/>
      <c r="I4" s="1"/>
      <c r="J4" s="1"/>
      <c r="K4" s="1"/>
    </row>
    <row r="5" spans="2:11" ht="16.5" thickTop="1" x14ac:dyDescent="0.25">
      <c r="B5" s="3" t="s">
        <v>3</v>
      </c>
      <c r="C5" s="3"/>
      <c r="D5" s="3"/>
      <c r="E5" s="3"/>
      <c r="F5" s="1"/>
      <c r="G5" s="1"/>
      <c r="H5" s="1"/>
      <c r="I5" s="1"/>
      <c r="J5" s="1"/>
      <c r="K5" s="1"/>
    </row>
    <row r="6" spans="2:11" ht="15.75" x14ac:dyDescent="0.25">
      <c r="B6" s="3" t="s">
        <v>4</v>
      </c>
      <c r="C6" s="3"/>
      <c r="D6" s="3"/>
      <c r="E6" s="3"/>
      <c r="F6" s="1"/>
      <c r="G6" s="1"/>
      <c r="H6" s="1"/>
      <c r="I6" s="1"/>
      <c r="J6" s="1"/>
      <c r="K6" s="1"/>
    </row>
    <row r="7" spans="2:11" ht="15.75" x14ac:dyDescent="0.25">
      <c r="B7" s="3" t="s">
        <v>5</v>
      </c>
      <c r="C7" s="3"/>
      <c r="D7" s="3"/>
      <c r="E7" s="3"/>
      <c r="F7" s="1"/>
      <c r="G7" s="1"/>
      <c r="H7" s="1"/>
      <c r="I7" s="1"/>
      <c r="J7" s="1"/>
      <c r="K7" s="1"/>
    </row>
    <row r="8" spans="2:11" ht="16.5" thickBot="1" x14ac:dyDescent="0.3">
      <c r="B8" s="3"/>
      <c r="C8" s="3"/>
      <c r="D8" s="3"/>
      <c r="E8" s="3"/>
      <c r="F8" s="5"/>
      <c r="G8" s="1"/>
      <c r="H8" s="1"/>
      <c r="I8" s="1"/>
      <c r="J8" s="1"/>
      <c r="K8" s="1"/>
    </row>
    <row r="9" spans="2:11" ht="15.75" x14ac:dyDescent="0.25">
      <c r="B9" s="6"/>
      <c r="C9" s="7" t="s">
        <v>6</v>
      </c>
      <c r="D9" s="7" t="s">
        <v>7</v>
      </c>
      <c r="E9" s="8" t="s">
        <v>8</v>
      </c>
      <c r="F9" s="9" t="s">
        <v>7</v>
      </c>
      <c r="G9" s="10"/>
      <c r="H9" s="59"/>
      <c r="I9" s="59"/>
      <c r="J9" s="59"/>
      <c r="K9" s="59"/>
    </row>
    <row r="10" spans="2:11" ht="16.5" thickBot="1" x14ac:dyDescent="0.3">
      <c r="B10" s="11"/>
      <c r="C10" s="12">
        <v>2015</v>
      </c>
      <c r="D10" s="12">
        <v>2016</v>
      </c>
      <c r="E10" s="12">
        <v>2016</v>
      </c>
      <c r="F10" s="13">
        <v>2017</v>
      </c>
      <c r="G10" s="14"/>
      <c r="H10" s="14"/>
      <c r="I10" s="14"/>
      <c r="J10" s="14"/>
      <c r="K10" s="14"/>
    </row>
    <row r="11" spans="2:11" ht="16.5" thickTop="1" x14ac:dyDescent="0.25">
      <c r="B11" s="15"/>
      <c r="C11" s="16"/>
      <c r="D11" s="16"/>
      <c r="E11" s="16"/>
      <c r="F11" s="17"/>
      <c r="G11" s="5"/>
      <c r="H11" s="5"/>
      <c r="I11" s="5"/>
      <c r="J11" s="5"/>
      <c r="K11" s="5"/>
    </row>
    <row r="12" spans="2:11" ht="15.75" x14ac:dyDescent="0.25">
      <c r="B12" s="18" t="s">
        <v>250</v>
      </c>
      <c r="C12" s="19"/>
      <c r="D12" s="19"/>
      <c r="E12" s="19"/>
      <c r="F12" s="20"/>
      <c r="G12" s="5"/>
      <c r="H12" s="21"/>
      <c r="I12" s="21"/>
      <c r="J12" s="5"/>
      <c r="K12" s="5"/>
    </row>
    <row r="13" spans="2:11" ht="16.5" x14ac:dyDescent="0.25">
      <c r="B13" s="22" t="s">
        <v>251</v>
      </c>
      <c r="C13" s="19">
        <v>-9979062.6899999939</v>
      </c>
      <c r="D13" s="19">
        <v>18104268</v>
      </c>
      <c r="E13" s="19">
        <v>19258610.25</v>
      </c>
      <c r="F13" s="20">
        <v>22357953.620000005</v>
      </c>
      <c r="G13" s="5"/>
      <c r="H13" s="5"/>
      <c r="I13" s="5"/>
      <c r="J13" s="5"/>
      <c r="K13" s="5"/>
    </row>
    <row r="14" spans="2:11" ht="16.5" x14ac:dyDescent="0.25">
      <c r="B14" s="22" t="s">
        <v>252</v>
      </c>
      <c r="C14" s="19">
        <v>27323149.91</v>
      </c>
      <c r="D14" s="19">
        <v>17695995</v>
      </c>
      <c r="E14" s="19">
        <v>15250171.109999999</v>
      </c>
      <c r="F14" s="20">
        <v>13375896.08</v>
      </c>
      <c r="G14" s="5"/>
      <c r="H14" s="21"/>
      <c r="I14" s="5"/>
      <c r="J14" s="5"/>
      <c r="K14" s="5"/>
    </row>
    <row r="15" spans="2:11" x14ac:dyDescent="0.25">
      <c r="B15" s="27" t="s">
        <v>253</v>
      </c>
      <c r="C15" s="19">
        <v>7370419.4500000002</v>
      </c>
      <c r="D15" s="19">
        <v>8675055</v>
      </c>
      <c r="E15" s="19">
        <v>8779828</v>
      </c>
      <c r="F15" s="20">
        <v>9225896.0800000001</v>
      </c>
      <c r="G15" s="5"/>
      <c r="H15" s="5"/>
      <c r="I15" s="5"/>
      <c r="J15" s="5"/>
      <c r="K15" s="5"/>
    </row>
    <row r="16" spans="2:11" x14ac:dyDescent="0.25">
      <c r="B16" s="23" t="s">
        <v>254</v>
      </c>
      <c r="C16" s="19">
        <v>12054940.42</v>
      </c>
      <c r="D16" s="19">
        <v>3500000</v>
      </c>
      <c r="E16" s="25">
        <v>2805188</v>
      </c>
      <c r="F16" s="26">
        <v>2000000</v>
      </c>
      <c r="G16" s="5"/>
      <c r="H16" s="5"/>
      <c r="I16" s="5"/>
      <c r="J16" s="5"/>
      <c r="K16" s="5"/>
    </row>
    <row r="17" spans="1:11" x14ac:dyDescent="0.25">
      <c r="A17" s="1"/>
      <c r="B17" s="23" t="s">
        <v>255</v>
      </c>
      <c r="C17" s="19">
        <v>2001630.16</v>
      </c>
      <c r="D17" s="19">
        <v>3500000</v>
      </c>
      <c r="E17" s="26">
        <v>1607790.1099999999</v>
      </c>
      <c r="F17" s="26">
        <v>1000000</v>
      </c>
      <c r="G17" s="5"/>
      <c r="H17" s="5"/>
      <c r="I17" s="5"/>
      <c r="J17" s="5"/>
      <c r="K17" s="5"/>
    </row>
    <row r="18" spans="1:11" x14ac:dyDescent="0.25">
      <c r="A18" s="1"/>
      <c r="B18" s="23" t="s">
        <v>256</v>
      </c>
      <c r="C18" s="19">
        <v>-4280285.45</v>
      </c>
      <c r="D18" s="19">
        <v>-3540000</v>
      </c>
      <c r="E18" s="19">
        <v>-3516809</v>
      </c>
      <c r="F18" s="20">
        <v>-4500000</v>
      </c>
      <c r="G18" s="5"/>
      <c r="H18" s="5"/>
      <c r="I18" s="5"/>
      <c r="J18" s="5"/>
      <c r="K18" s="5"/>
    </row>
    <row r="19" spans="1:11" x14ac:dyDescent="0.25">
      <c r="A19" s="1"/>
      <c r="B19" s="27" t="s">
        <v>257</v>
      </c>
      <c r="C19" s="19">
        <v>-235189.55</v>
      </c>
      <c r="D19" s="19">
        <v>0</v>
      </c>
      <c r="E19" s="19">
        <v>0</v>
      </c>
      <c r="F19" s="20">
        <v>0</v>
      </c>
      <c r="G19" s="5"/>
      <c r="H19" s="5"/>
      <c r="I19" s="5"/>
      <c r="J19" s="5"/>
      <c r="K19" s="5"/>
    </row>
    <row r="20" spans="1:11" x14ac:dyDescent="0.25">
      <c r="A20" s="21"/>
      <c r="B20" s="27" t="s">
        <v>258</v>
      </c>
      <c r="C20" s="19">
        <v>0</v>
      </c>
      <c r="D20" s="19">
        <v>0</v>
      </c>
      <c r="E20" s="19">
        <v>0</v>
      </c>
      <c r="F20" s="20">
        <v>0</v>
      </c>
      <c r="G20" s="5"/>
      <c r="H20" s="5"/>
      <c r="I20" s="5"/>
      <c r="J20" s="5"/>
      <c r="K20" s="5"/>
    </row>
    <row r="21" spans="1:11" x14ac:dyDescent="0.25">
      <c r="A21" s="21"/>
      <c r="B21" s="23" t="s">
        <v>259</v>
      </c>
      <c r="C21" s="19">
        <v>-457089.82</v>
      </c>
      <c r="D21" s="19">
        <v>-425000</v>
      </c>
      <c r="E21" s="19">
        <v>-425000</v>
      </c>
      <c r="F21" s="20">
        <v>-350000</v>
      </c>
      <c r="G21" s="5"/>
      <c r="H21" s="5"/>
      <c r="I21" s="5"/>
      <c r="J21" s="5"/>
      <c r="K21" s="5"/>
    </row>
    <row r="22" spans="1:11" x14ac:dyDescent="0.25">
      <c r="A22" s="21"/>
      <c r="B22" s="23" t="s">
        <v>260</v>
      </c>
      <c r="C22" s="19">
        <v>10868724.699999999</v>
      </c>
      <c r="D22" s="19">
        <v>5985940</v>
      </c>
      <c r="E22" s="19">
        <v>5999174</v>
      </c>
      <c r="F22" s="20">
        <v>6000000</v>
      </c>
      <c r="G22" s="1"/>
      <c r="H22" s="1"/>
      <c r="I22" s="1"/>
      <c r="J22" s="1"/>
      <c r="K22" s="1"/>
    </row>
    <row r="23" spans="1:11" x14ac:dyDescent="0.25">
      <c r="A23" s="1"/>
      <c r="B23" s="23" t="s">
        <v>261</v>
      </c>
      <c r="C23" s="19">
        <v>0</v>
      </c>
      <c r="D23" s="19">
        <v>0</v>
      </c>
      <c r="E23" s="19">
        <v>0</v>
      </c>
      <c r="F23" s="20">
        <v>0</v>
      </c>
      <c r="G23" s="1"/>
      <c r="H23" s="1"/>
      <c r="I23" s="1"/>
      <c r="J23" s="1"/>
      <c r="K23" s="1"/>
    </row>
    <row r="24" spans="1:11" x14ac:dyDescent="0.25">
      <c r="A24" s="1"/>
      <c r="B24" s="23" t="s">
        <v>262</v>
      </c>
      <c r="C24" s="19">
        <v>0</v>
      </c>
      <c r="D24" s="19">
        <v>0</v>
      </c>
      <c r="E24" s="19">
        <v>0</v>
      </c>
      <c r="F24" s="20">
        <v>0</v>
      </c>
      <c r="G24" s="1"/>
      <c r="H24" s="1"/>
      <c r="I24" s="1"/>
      <c r="J24" s="1"/>
      <c r="K24" s="1"/>
    </row>
    <row r="25" spans="1:11" x14ac:dyDescent="0.25">
      <c r="A25" s="1"/>
      <c r="B25" s="23" t="s">
        <v>263</v>
      </c>
      <c r="C25" s="19"/>
      <c r="D25" s="19"/>
      <c r="E25" s="25"/>
      <c r="F25" s="26"/>
      <c r="G25" s="1"/>
      <c r="H25" s="1"/>
      <c r="I25" s="1"/>
      <c r="J25" s="1"/>
      <c r="K25" s="1"/>
    </row>
    <row r="26" spans="1:11" ht="16.5" x14ac:dyDescent="0.25">
      <c r="A26" s="1"/>
      <c r="B26" s="28" t="s">
        <v>264</v>
      </c>
      <c r="C26" s="19">
        <v>22756074.280000016</v>
      </c>
      <c r="D26" s="19">
        <v>-7899210</v>
      </c>
      <c r="E26" s="19">
        <v>-43430153.040000007</v>
      </c>
      <c r="F26" s="20">
        <v>-21328626</v>
      </c>
      <c r="G26" s="1"/>
      <c r="H26" s="1"/>
      <c r="I26" s="1"/>
      <c r="J26" s="1"/>
      <c r="K26" s="1"/>
    </row>
    <row r="27" spans="1:11" x14ac:dyDescent="0.25">
      <c r="A27" s="1"/>
      <c r="B27" s="23" t="s">
        <v>265</v>
      </c>
      <c r="C27" s="19">
        <v>48838536.230000019</v>
      </c>
      <c r="D27" s="19">
        <v>3500000</v>
      </c>
      <c r="E27" s="25"/>
      <c r="F27" s="26"/>
      <c r="G27" s="1"/>
      <c r="H27" s="1"/>
      <c r="I27" s="1"/>
      <c r="J27" s="1"/>
      <c r="K27" s="1"/>
    </row>
    <row r="28" spans="1:11" x14ac:dyDescent="0.25">
      <c r="A28" s="1"/>
      <c r="B28" s="29" t="s">
        <v>266</v>
      </c>
      <c r="C28" s="30">
        <v>200693.86000000034</v>
      </c>
      <c r="D28" s="30">
        <v>4734259</v>
      </c>
      <c r="E28" s="31">
        <v>1631426.71</v>
      </c>
      <c r="F28" s="26">
        <v>2648136</v>
      </c>
      <c r="G28" s="1"/>
      <c r="H28" s="1"/>
      <c r="I28" s="1"/>
      <c r="J28" s="1"/>
      <c r="K28" s="1"/>
    </row>
    <row r="29" spans="1:11" x14ac:dyDescent="0.25">
      <c r="A29" s="1"/>
      <c r="B29" s="29" t="s">
        <v>267</v>
      </c>
      <c r="C29" s="30">
        <v>0</v>
      </c>
      <c r="D29" s="30"/>
      <c r="E29" s="31"/>
      <c r="F29" s="26"/>
      <c r="G29" s="1"/>
      <c r="H29" s="1"/>
      <c r="I29" s="1"/>
      <c r="J29" s="1"/>
      <c r="K29" s="1"/>
    </row>
    <row r="30" spans="1:11" x14ac:dyDescent="0.25">
      <c r="A30" s="1"/>
      <c r="B30" s="29" t="s">
        <v>268</v>
      </c>
      <c r="C30" s="30">
        <v>-36124235.549999997</v>
      </c>
      <c r="D30" s="30">
        <v>-4249357</v>
      </c>
      <c r="E30" s="31">
        <v>-10333959.400000006</v>
      </c>
      <c r="F30" s="26">
        <v>-23976762</v>
      </c>
      <c r="G30" s="1"/>
      <c r="H30" s="1"/>
      <c r="I30" s="1"/>
      <c r="J30" s="1"/>
      <c r="K30" s="1"/>
    </row>
    <row r="31" spans="1:11" x14ac:dyDescent="0.25">
      <c r="A31" s="1"/>
      <c r="B31" s="29" t="s">
        <v>269</v>
      </c>
      <c r="C31" s="30">
        <v>14686978.229999999</v>
      </c>
      <c r="D31" s="30">
        <v>-4363188</v>
      </c>
      <c r="E31" s="31">
        <v>-34727620.350000001</v>
      </c>
      <c r="F31" s="26"/>
      <c r="G31" s="1"/>
      <c r="H31" s="1"/>
      <c r="I31" s="1"/>
      <c r="J31" s="1"/>
      <c r="K31" s="1"/>
    </row>
    <row r="32" spans="1:11" x14ac:dyDescent="0.25">
      <c r="A32" s="1"/>
      <c r="B32" s="29" t="s">
        <v>270</v>
      </c>
      <c r="C32" s="30">
        <v>-4845898.49</v>
      </c>
      <c r="D32" s="30">
        <v>-7520924</v>
      </c>
      <c r="E32" s="31"/>
      <c r="F32" s="26"/>
      <c r="G32" s="1"/>
      <c r="H32" s="1"/>
      <c r="I32" s="1"/>
      <c r="J32" s="1"/>
      <c r="K32" s="1"/>
    </row>
    <row r="33" spans="2:6" ht="16.5" x14ac:dyDescent="0.25">
      <c r="B33" s="32" t="s">
        <v>271</v>
      </c>
      <c r="C33" s="30">
        <v>-10540090.65</v>
      </c>
      <c r="D33" s="30">
        <v>-5493044</v>
      </c>
      <c r="E33" s="30">
        <v>-7308436.2999999998</v>
      </c>
      <c r="F33" s="20">
        <v>-10117047.699999999</v>
      </c>
    </row>
    <row r="34" spans="2:6" x14ac:dyDescent="0.25">
      <c r="B34" s="29" t="s">
        <v>272</v>
      </c>
      <c r="C34" s="30">
        <v>-6818824.3499999996</v>
      </c>
      <c r="D34" s="30">
        <v>-5885940</v>
      </c>
      <c r="E34" s="31">
        <v>-6100093.6799999997</v>
      </c>
      <c r="F34" s="26">
        <v>-5600000</v>
      </c>
    </row>
    <row r="35" spans="2:6" x14ac:dyDescent="0.25">
      <c r="B35" s="29" t="s">
        <v>273</v>
      </c>
      <c r="C35" s="30"/>
      <c r="D35" s="30"/>
      <c r="E35" s="31"/>
      <c r="F35" s="26"/>
    </row>
    <row r="36" spans="2:6" x14ac:dyDescent="0.25">
      <c r="B36" s="29" t="s">
        <v>274</v>
      </c>
      <c r="C36" s="30">
        <v>457089.22</v>
      </c>
      <c r="D36" s="30">
        <v>425000</v>
      </c>
      <c r="E36" s="31">
        <v>425000</v>
      </c>
      <c r="F36" s="26">
        <v>350000</v>
      </c>
    </row>
    <row r="37" spans="2:6" x14ac:dyDescent="0.25">
      <c r="B37" s="29" t="s">
        <v>275</v>
      </c>
      <c r="C37" s="167">
        <v>-4178355.52</v>
      </c>
      <c r="D37" s="167">
        <v>-32104</v>
      </c>
      <c r="E37" s="167">
        <v>2020632.05</v>
      </c>
      <c r="F37" s="34">
        <v>-17198.29</v>
      </c>
    </row>
    <row r="38" spans="2:6" x14ac:dyDescent="0.25">
      <c r="B38" s="29" t="s">
        <v>276</v>
      </c>
      <c r="C38" s="167"/>
      <c r="D38" s="167"/>
      <c r="E38" s="168">
        <v>-3653974.67</v>
      </c>
      <c r="F38" s="169">
        <v>-4849849.41</v>
      </c>
    </row>
    <row r="39" spans="2:6" ht="16.5" x14ac:dyDescent="0.25">
      <c r="B39" s="170" t="s">
        <v>277</v>
      </c>
      <c r="C39" s="36">
        <v>29560070.850000024</v>
      </c>
      <c r="D39" s="36">
        <v>22408009</v>
      </c>
      <c r="E39" s="36">
        <v>-16229807.980000008</v>
      </c>
      <c r="F39" s="37">
        <v>4288176.0000000037</v>
      </c>
    </row>
    <row r="40" spans="2:6" ht="16.5" x14ac:dyDescent="0.25">
      <c r="B40" s="32"/>
      <c r="C40" s="171"/>
      <c r="D40" s="171"/>
      <c r="E40" s="171"/>
      <c r="F40" s="172"/>
    </row>
    <row r="41" spans="2:6" ht="15.75" x14ac:dyDescent="0.25">
      <c r="B41" s="173" t="s">
        <v>278</v>
      </c>
      <c r="C41" s="30"/>
      <c r="D41" s="30"/>
      <c r="E41" s="30"/>
      <c r="F41" s="20"/>
    </row>
    <row r="42" spans="2:6" ht="16.5" x14ac:dyDescent="0.25">
      <c r="B42" s="32" t="s">
        <v>279</v>
      </c>
      <c r="C42" s="30">
        <v>-4837296.32</v>
      </c>
      <c r="D42" s="30">
        <v>-22146873</v>
      </c>
      <c r="E42" s="30">
        <v>-22202568.100000001</v>
      </c>
      <c r="F42" s="20">
        <v>-80071185</v>
      </c>
    </row>
    <row r="43" spans="2:6" x14ac:dyDescent="0.25">
      <c r="B43" s="29" t="s">
        <v>280</v>
      </c>
      <c r="C43" s="30"/>
      <c r="D43" s="30"/>
      <c r="E43" s="31"/>
      <c r="F43" s="26">
        <v>-200000</v>
      </c>
    </row>
    <row r="44" spans="2:6" x14ac:dyDescent="0.25">
      <c r="B44" s="29" t="s">
        <v>281</v>
      </c>
      <c r="C44" s="30">
        <v>-43053.31</v>
      </c>
      <c r="D44" s="30">
        <v>-15350000</v>
      </c>
      <c r="E44" s="31">
        <v>-55695.100000000006</v>
      </c>
      <c r="F44" s="26">
        <v>-190000</v>
      </c>
    </row>
    <row r="45" spans="2:6" x14ac:dyDescent="0.25">
      <c r="B45" s="29" t="s">
        <v>282</v>
      </c>
      <c r="C45" s="30">
        <v>-1911493.59</v>
      </c>
      <c r="D45" s="30">
        <v>-6796873</v>
      </c>
      <c r="E45" s="31">
        <v>-22146873</v>
      </c>
      <c r="F45" s="26">
        <v>-79681185</v>
      </c>
    </row>
    <row r="46" spans="2:6" x14ac:dyDescent="0.25">
      <c r="B46" s="29" t="s">
        <v>283</v>
      </c>
      <c r="C46" s="30">
        <v>-2882749.42</v>
      </c>
      <c r="D46" s="30"/>
      <c r="E46" s="31"/>
      <c r="F46" s="26"/>
    </row>
    <row r="47" spans="2:6" x14ac:dyDescent="0.25">
      <c r="B47" s="29" t="s">
        <v>284</v>
      </c>
      <c r="C47" s="30"/>
      <c r="D47" s="30"/>
      <c r="E47" s="31"/>
      <c r="F47" s="26"/>
    </row>
    <row r="48" spans="2:6" x14ac:dyDescent="0.25">
      <c r="B48" s="29" t="s">
        <v>285</v>
      </c>
      <c r="C48" s="30"/>
      <c r="D48" s="30"/>
      <c r="E48" s="31"/>
      <c r="F48" s="26"/>
    </row>
    <row r="49" spans="2:6" ht="16.5" x14ac:dyDescent="0.25">
      <c r="B49" s="32" t="s">
        <v>286</v>
      </c>
      <c r="C49" s="19">
        <v>2518182.0700000003</v>
      </c>
      <c r="D49" s="19">
        <v>1147198</v>
      </c>
      <c r="E49" s="19">
        <v>1000848</v>
      </c>
      <c r="F49" s="20">
        <v>910000</v>
      </c>
    </row>
    <row r="50" spans="2:6" x14ac:dyDescent="0.25">
      <c r="B50" s="29" t="s">
        <v>280</v>
      </c>
      <c r="C50" s="30"/>
      <c r="D50" s="30"/>
      <c r="E50" s="31"/>
      <c r="F50" s="26"/>
    </row>
    <row r="51" spans="2:6" x14ac:dyDescent="0.25">
      <c r="B51" s="29" t="s">
        <v>281</v>
      </c>
      <c r="C51" s="30">
        <v>4534.6899999999996</v>
      </c>
      <c r="D51" s="30"/>
      <c r="E51" s="31"/>
      <c r="F51" s="26"/>
    </row>
    <row r="52" spans="2:6" x14ac:dyDescent="0.25">
      <c r="B52" s="29" t="s">
        <v>282</v>
      </c>
      <c r="C52" s="30">
        <v>859580.81</v>
      </c>
      <c r="D52" s="30"/>
      <c r="E52" s="31"/>
      <c r="F52" s="26"/>
    </row>
    <row r="53" spans="2:6" x14ac:dyDescent="0.25">
      <c r="B53" s="29" t="s">
        <v>283</v>
      </c>
      <c r="C53" s="30">
        <v>1654066.57</v>
      </c>
      <c r="D53" s="30">
        <v>1147198</v>
      </c>
      <c r="E53" s="31">
        <v>1000000</v>
      </c>
      <c r="F53" s="26">
        <v>910000</v>
      </c>
    </row>
    <row r="54" spans="2:6" x14ac:dyDescent="0.25">
      <c r="B54" s="29" t="s">
        <v>284</v>
      </c>
      <c r="C54" s="30"/>
      <c r="D54" s="30"/>
      <c r="E54" s="31"/>
      <c r="F54" s="26"/>
    </row>
    <row r="55" spans="2:6" x14ac:dyDescent="0.25">
      <c r="B55" s="29" t="s">
        <v>285</v>
      </c>
      <c r="C55" s="30"/>
      <c r="D55" s="30"/>
      <c r="E55" s="31">
        <v>848</v>
      </c>
      <c r="F55" s="26"/>
    </row>
    <row r="56" spans="2:6" ht="16.5" x14ac:dyDescent="0.25">
      <c r="B56" s="170" t="s">
        <v>287</v>
      </c>
      <c r="C56" s="36">
        <v>-2319114.25</v>
      </c>
      <c r="D56" s="36">
        <v>-20999675</v>
      </c>
      <c r="E56" s="36">
        <v>-21201720.100000001</v>
      </c>
      <c r="F56" s="37">
        <v>-79161185</v>
      </c>
    </row>
    <row r="57" spans="2:6" ht="16.5" x14ac:dyDescent="0.25">
      <c r="B57" s="32"/>
      <c r="C57" s="19"/>
      <c r="D57" s="19"/>
      <c r="E57" s="19"/>
      <c r="F57" s="20"/>
    </row>
    <row r="58" spans="2:6" ht="15.75" x14ac:dyDescent="0.25">
      <c r="B58" s="173" t="s">
        <v>288</v>
      </c>
      <c r="C58" s="19"/>
      <c r="D58" s="19"/>
      <c r="E58" s="19"/>
      <c r="F58" s="20"/>
    </row>
    <row r="59" spans="2:6" ht="16.5" x14ac:dyDescent="0.25">
      <c r="B59" s="32" t="s">
        <v>289</v>
      </c>
      <c r="C59" s="19">
        <v>0</v>
      </c>
      <c r="D59" s="19">
        <v>22146873</v>
      </c>
      <c r="E59" s="19">
        <v>51865860.359999999</v>
      </c>
      <c r="F59" s="20">
        <v>90207382.299999997</v>
      </c>
    </row>
    <row r="60" spans="2:6" x14ac:dyDescent="0.25">
      <c r="B60" s="29" t="s">
        <v>290</v>
      </c>
      <c r="C60" s="30"/>
      <c r="D60" s="30"/>
      <c r="E60" s="31">
        <v>29718987.359999999</v>
      </c>
      <c r="F60" s="26"/>
    </row>
    <row r="61" spans="2:6" x14ac:dyDescent="0.25">
      <c r="B61" s="29" t="s">
        <v>291</v>
      </c>
      <c r="C61" s="30"/>
      <c r="D61" s="30"/>
      <c r="E61" s="31"/>
      <c r="F61" s="26"/>
    </row>
    <row r="62" spans="2:6" x14ac:dyDescent="0.25">
      <c r="B62" s="29" t="s">
        <v>292</v>
      </c>
      <c r="C62" s="30"/>
      <c r="D62" s="30">
        <v>22146873</v>
      </c>
      <c r="E62" s="31">
        <v>22146873</v>
      </c>
      <c r="F62" s="26">
        <v>90207382.299999997</v>
      </c>
    </row>
    <row r="63" spans="2:6" ht="16.5" x14ac:dyDescent="0.25">
      <c r="B63" s="32" t="s">
        <v>293</v>
      </c>
      <c r="C63" s="19">
        <v>-27062295.91</v>
      </c>
      <c r="D63" s="19">
        <v>-20019442</v>
      </c>
      <c r="E63" s="19">
        <v>-18153096</v>
      </c>
      <c r="F63" s="20">
        <v>-14217430</v>
      </c>
    </row>
    <row r="64" spans="2:6" x14ac:dyDescent="0.25">
      <c r="B64" s="29" t="s">
        <v>294</v>
      </c>
      <c r="C64" s="19">
        <v>289269.49</v>
      </c>
      <c r="D64" s="19">
        <v>0</v>
      </c>
      <c r="E64" s="19">
        <v>0</v>
      </c>
      <c r="F64" s="20">
        <v>0</v>
      </c>
    </row>
    <row r="65" spans="2:6" x14ac:dyDescent="0.25">
      <c r="B65" s="29" t="s">
        <v>295</v>
      </c>
      <c r="C65" s="30">
        <v>289269.49</v>
      </c>
      <c r="D65" s="30">
        <v>0</v>
      </c>
      <c r="E65" s="31"/>
      <c r="F65" s="26"/>
    </row>
    <row r="66" spans="2:6" x14ac:dyDescent="0.25">
      <c r="B66" s="29" t="s">
        <v>296</v>
      </c>
      <c r="C66" s="30"/>
      <c r="D66" s="30"/>
      <c r="E66" s="31"/>
      <c r="F66" s="26"/>
    </row>
    <row r="67" spans="2:6" x14ac:dyDescent="0.25">
      <c r="B67" s="29" t="s">
        <v>297</v>
      </c>
      <c r="C67" s="30"/>
      <c r="D67" s="30"/>
      <c r="E67" s="31"/>
      <c r="F67" s="26"/>
    </row>
    <row r="68" spans="2:6" x14ac:dyDescent="0.25">
      <c r="B68" s="29" t="s">
        <v>298</v>
      </c>
      <c r="C68" s="19">
        <v>-27351565.399999999</v>
      </c>
      <c r="D68" s="19">
        <v>-20019442</v>
      </c>
      <c r="E68" s="19">
        <v>-18153096</v>
      </c>
      <c r="F68" s="20">
        <v>-14217430</v>
      </c>
    </row>
    <row r="69" spans="2:6" x14ac:dyDescent="0.25">
      <c r="B69" s="29" t="s">
        <v>295</v>
      </c>
      <c r="C69" s="30">
        <v>-27351565.399999999</v>
      </c>
      <c r="D69" s="30">
        <v>-17201664</v>
      </c>
      <c r="E69" s="31">
        <v>-15335318</v>
      </c>
      <c r="F69" s="26">
        <v>-14217430</v>
      </c>
    </row>
    <row r="70" spans="2:6" x14ac:dyDescent="0.25">
      <c r="B70" s="29" t="s">
        <v>296</v>
      </c>
      <c r="C70" s="30"/>
      <c r="D70" s="30"/>
      <c r="E70" s="31"/>
      <c r="F70" s="26"/>
    </row>
    <row r="71" spans="2:6" x14ac:dyDescent="0.25">
      <c r="B71" s="29" t="s">
        <v>297</v>
      </c>
      <c r="C71" s="30"/>
      <c r="D71" s="30">
        <v>-2817778</v>
      </c>
      <c r="E71" s="31">
        <v>-2817778</v>
      </c>
      <c r="F71" s="26"/>
    </row>
    <row r="72" spans="2:6" ht="16.5" x14ac:dyDescent="0.25">
      <c r="B72" s="32" t="s">
        <v>299</v>
      </c>
      <c r="C72" s="19">
        <v>0</v>
      </c>
      <c r="D72" s="19">
        <v>0</v>
      </c>
      <c r="E72" s="19">
        <v>0</v>
      </c>
      <c r="F72" s="20">
        <v>0</v>
      </c>
    </row>
    <row r="73" spans="2:6" x14ac:dyDescent="0.25">
      <c r="B73" s="29" t="s">
        <v>300</v>
      </c>
      <c r="C73" s="30"/>
      <c r="D73" s="30"/>
      <c r="E73" s="31"/>
      <c r="F73" s="26"/>
    </row>
    <row r="74" spans="2:6" x14ac:dyDescent="0.25">
      <c r="B74" s="29" t="s">
        <v>301</v>
      </c>
      <c r="C74" s="30"/>
      <c r="D74" s="30"/>
      <c r="E74" s="31"/>
      <c r="F74" s="26"/>
    </row>
    <row r="75" spans="2:6" ht="16.5" x14ac:dyDescent="0.25">
      <c r="B75" s="170" t="s">
        <v>302</v>
      </c>
      <c r="C75" s="36">
        <v>-27062295.91</v>
      </c>
      <c r="D75" s="36">
        <v>2127431</v>
      </c>
      <c r="E75" s="36">
        <v>33712764.359999999</v>
      </c>
      <c r="F75" s="37">
        <v>75989952.299999997</v>
      </c>
    </row>
    <row r="76" spans="2:6" x14ac:dyDescent="0.25">
      <c r="B76" s="29"/>
      <c r="C76" s="33"/>
      <c r="D76" s="33"/>
      <c r="E76" s="33"/>
      <c r="F76" s="34"/>
    </row>
    <row r="77" spans="2:6" ht="15.75" x14ac:dyDescent="0.25">
      <c r="B77" s="174" t="s">
        <v>303</v>
      </c>
      <c r="C77" s="36"/>
      <c r="D77" s="36"/>
      <c r="E77" s="175"/>
      <c r="F77" s="176"/>
    </row>
    <row r="78" spans="2:6" x14ac:dyDescent="0.25">
      <c r="B78" s="29"/>
      <c r="C78" s="39"/>
      <c r="D78" s="39"/>
      <c r="E78" s="39"/>
      <c r="F78" s="40"/>
    </row>
    <row r="79" spans="2:6" ht="34.5" x14ac:dyDescent="0.25">
      <c r="B79" s="177" t="s">
        <v>304</v>
      </c>
      <c r="C79" s="178">
        <v>178660.69000002369</v>
      </c>
      <c r="D79" s="178">
        <v>3535765</v>
      </c>
      <c r="E79" s="178">
        <v>-3718763.7200000137</v>
      </c>
      <c r="F79" s="179">
        <v>1116943.299999997</v>
      </c>
    </row>
    <row r="80" spans="2:6" ht="16.5" x14ac:dyDescent="0.25">
      <c r="B80" s="32" t="s">
        <v>305</v>
      </c>
      <c r="C80" s="180">
        <v>10295146.17</v>
      </c>
      <c r="D80" s="180">
        <v>3856839</v>
      </c>
      <c r="E80" s="180">
        <v>10473806.859999999</v>
      </c>
      <c r="F80" s="172">
        <v>6755043.1399999997</v>
      </c>
    </row>
    <row r="81" spans="2:6" ht="17.25" thickBot="1" x14ac:dyDescent="0.3">
      <c r="B81" s="181" t="s">
        <v>306</v>
      </c>
      <c r="C81" s="182">
        <v>10473806.859999999</v>
      </c>
      <c r="D81" s="182">
        <v>7392604</v>
      </c>
      <c r="E81" s="182">
        <v>6755043.1399999997</v>
      </c>
      <c r="F81" s="183">
        <v>7871985.7300000004</v>
      </c>
    </row>
    <row r="82" spans="2:6" x14ac:dyDescent="0.25">
      <c r="B82" s="1"/>
      <c r="C82" s="164"/>
      <c r="D82" s="164"/>
      <c r="E82" s="164"/>
      <c r="F82" s="164"/>
    </row>
    <row r="83" spans="2:6" x14ac:dyDescent="0.25">
      <c r="B83" s="184"/>
      <c r="C83" s="184"/>
      <c r="D83" s="184"/>
      <c r="E83" s="184"/>
      <c r="F83" s="184"/>
    </row>
    <row r="84" spans="2:6" x14ac:dyDescent="0.25">
      <c r="B84" s="184"/>
      <c r="C84" s="184"/>
      <c r="D84" s="184"/>
      <c r="E84" s="184"/>
      <c r="F84" s="184"/>
    </row>
    <row r="85" spans="2:6" x14ac:dyDescent="0.25">
      <c r="B85" s="184"/>
      <c r="C85" s="184"/>
      <c r="D85" s="184"/>
      <c r="E85" s="184"/>
      <c r="F85" s="184"/>
    </row>
    <row r="86" spans="2:6" x14ac:dyDescent="0.25">
      <c r="B86" s="184"/>
      <c r="C86" s="184"/>
      <c r="D86" s="184"/>
      <c r="E86" s="184"/>
      <c r="F86" s="184"/>
    </row>
    <row r="87" spans="2:6" x14ac:dyDescent="0.25">
      <c r="B87" s="184"/>
      <c r="C87" s="184"/>
      <c r="D87" s="184"/>
      <c r="E87" s="184"/>
      <c r="F87" s="184"/>
    </row>
    <row r="88" spans="2:6" x14ac:dyDescent="0.25">
      <c r="B88" s="184"/>
      <c r="C88" s="184"/>
      <c r="D88" s="184"/>
      <c r="E88" s="184"/>
      <c r="F88" s="184"/>
    </row>
    <row r="89" spans="2:6" x14ac:dyDescent="0.25">
      <c r="B89" s="184"/>
      <c r="C89" s="184"/>
      <c r="D89" s="184"/>
      <c r="E89" s="184"/>
      <c r="F89" s="184"/>
    </row>
    <row r="90" spans="2:6" x14ac:dyDescent="0.25">
      <c r="B90" s="184"/>
      <c r="C90" s="184"/>
      <c r="D90" s="184"/>
      <c r="E90" s="184"/>
      <c r="F90" s="184"/>
    </row>
    <row r="91" spans="2:6" x14ac:dyDescent="0.25">
      <c r="B91" s="184"/>
      <c r="C91" s="184"/>
      <c r="D91" s="184"/>
      <c r="E91" s="184"/>
      <c r="F91" s="184"/>
    </row>
    <row r="92" spans="2:6" x14ac:dyDescent="0.25">
      <c r="B92" s="184"/>
      <c r="C92" s="184"/>
      <c r="D92" s="184"/>
      <c r="E92" s="184"/>
      <c r="F92" s="184"/>
    </row>
  </sheetData>
  <mergeCells count="3">
    <mergeCell ref="B3:F3"/>
    <mergeCell ref="H9:I9"/>
    <mergeCell ref="J9:K9"/>
  </mergeCells>
  <pageMargins left="0.70000000000000007" right="0.70000000000000007" top="0.75" bottom="0.75" header="0.30000000000000004" footer="0.3000000000000000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opLeftCell="A16" workbookViewId="0"/>
  </sheetViews>
  <sheetFormatPr baseColWidth="10" defaultRowHeight="15" x14ac:dyDescent="0.25"/>
  <cols>
    <col min="1" max="1" width="3.85546875" customWidth="1"/>
    <col min="2" max="2" width="38" customWidth="1"/>
    <col min="3" max="3" width="10.7109375" customWidth="1"/>
    <col min="4" max="4" width="18.7109375" customWidth="1"/>
    <col min="5" max="5" width="12.7109375" customWidth="1"/>
    <col min="6" max="6" width="10.7109375" customWidth="1"/>
    <col min="7" max="7" width="12.7109375" customWidth="1"/>
    <col min="8" max="8" width="15.7109375" customWidth="1"/>
    <col min="9" max="9" width="10.7109375" customWidth="1"/>
    <col min="10" max="10" width="18.7109375" customWidth="1"/>
    <col min="11" max="11" width="12.7109375" customWidth="1"/>
    <col min="12" max="12" width="10.7109375" customWidth="1"/>
    <col min="13" max="13" width="12.7109375" customWidth="1"/>
    <col min="14" max="14" width="15.7109375" customWidth="1"/>
    <col min="15" max="15" width="11.42578125" customWidth="1"/>
  </cols>
  <sheetData>
    <row r="1" spans="2:15" ht="20.25" customHeight="1" thickBot="1" x14ac:dyDescent="0.3"/>
    <row r="2" spans="2:15" ht="20.25" customHeight="1" thickTop="1" thickBot="1" x14ac:dyDescent="0.3">
      <c r="B2" s="185" t="s">
        <v>1</v>
      </c>
      <c r="G2" s="186" t="s">
        <v>307</v>
      </c>
      <c r="O2" s="187" t="s">
        <v>308</v>
      </c>
    </row>
    <row r="3" spans="2:15" ht="19.5" customHeight="1" thickTop="1" x14ac:dyDescent="0.25">
      <c r="B3" s="185" t="s">
        <v>3</v>
      </c>
    </row>
    <row r="4" spans="2:15" ht="20.25" customHeight="1" x14ac:dyDescent="0.25">
      <c r="B4" s="185" t="s">
        <v>4</v>
      </c>
      <c r="C4" s="185"/>
      <c r="D4" s="185"/>
      <c r="E4" s="185"/>
      <c r="F4" s="185"/>
      <c r="G4" s="185"/>
      <c r="H4" s="185"/>
    </row>
    <row r="5" spans="2:15" ht="20.25" customHeight="1" x14ac:dyDescent="0.25">
      <c r="B5" s="185" t="s">
        <v>5</v>
      </c>
      <c r="C5" s="185"/>
      <c r="D5" s="185"/>
      <c r="E5" s="185"/>
      <c r="F5" s="185"/>
      <c r="G5" s="185"/>
      <c r="H5" s="185"/>
      <c r="M5" s="185"/>
    </row>
    <row r="6" spans="2:15" ht="6.75" customHeight="1" thickBot="1" x14ac:dyDescent="0.3">
      <c r="B6" s="188"/>
      <c r="C6" s="188"/>
      <c r="D6" s="188"/>
      <c r="E6" s="188"/>
      <c r="F6" s="188"/>
      <c r="H6" s="188"/>
      <c r="I6" s="189"/>
      <c r="J6" s="190"/>
      <c r="K6" s="190"/>
      <c r="L6" s="190"/>
      <c r="M6" s="188"/>
      <c r="N6" s="190"/>
    </row>
    <row r="7" spans="2:15" ht="22.5" customHeight="1" x14ac:dyDescent="0.25">
      <c r="B7" s="191" t="s">
        <v>309</v>
      </c>
      <c r="C7" s="192" t="s">
        <v>310</v>
      </c>
      <c r="D7" s="242" t="s">
        <v>311</v>
      </c>
      <c r="E7" s="242"/>
      <c r="F7" s="242"/>
      <c r="G7" s="242"/>
      <c r="H7" s="242"/>
      <c r="I7" s="192" t="s">
        <v>310</v>
      </c>
      <c r="J7" s="242" t="s">
        <v>312</v>
      </c>
      <c r="K7" s="242"/>
      <c r="L7" s="242"/>
      <c r="M7" s="242"/>
      <c r="N7" s="242"/>
      <c r="O7" s="193" t="s">
        <v>313</v>
      </c>
    </row>
    <row r="8" spans="2:15" ht="18" customHeight="1" thickBot="1" x14ac:dyDescent="0.3">
      <c r="B8" s="194" t="s">
        <v>314</v>
      </c>
      <c r="C8" s="195" t="s">
        <v>315</v>
      </c>
      <c r="D8" s="196" t="s">
        <v>316</v>
      </c>
      <c r="E8" s="197" t="s">
        <v>317</v>
      </c>
      <c r="F8" s="197" t="s">
        <v>318</v>
      </c>
      <c r="G8" s="197" t="s">
        <v>319</v>
      </c>
      <c r="H8" s="198" t="s">
        <v>320</v>
      </c>
      <c r="I8" s="199" t="s">
        <v>321</v>
      </c>
      <c r="J8" s="196" t="s">
        <v>316</v>
      </c>
      <c r="K8" s="197" t="s">
        <v>317</v>
      </c>
      <c r="L8" s="197" t="s">
        <v>318</v>
      </c>
      <c r="M8" s="197" t="s">
        <v>319</v>
      </c>
      <c r="N8" s="198" t="s">
        <v>322</v>
      </c>
      <c r="O8" s="200" t="s">
        <v>323</v>
      </c>
    </row>
    <row r="9" spans="2:15" ht="15" customHeight="1" thickTop="1" x14ac:dyDescent="0.25">
      <c r="B9" s="201"/>
      <c r="C9" s="202"/>
      <c r="D9" s="202"/>
      <c r="E9" s="202"/>
      <c r="F9" s="202"/>
      <c r="G9" s="202"/>
      <c r="H9" s="203">
        <f t="shared" ref="H9:H38" si="0">SUM(D9:G9)</f>
        <v>0</v>
      </c>
      <c r="I9" s="202"/>
      <c r="J9" s="202"/>
      <c r="K9" s="202"/>
      <c r="L9" s="202"/>
      <c r="M9" s="202"/>
      <c r="N9" s="203">
        <f t="shared" ref="N9:N38" si="1">SUM(J9:M9)</f>
        <v>0</v>
      </c>
      <c r="O9" s="204" t="str">
        <f t="shared" ref="O9:O40" si="2">IF(H9=0," ",(H9/N9)-1)</f>
        <v xml:space="preserve"> </v>
      </c>
    </row>
    <row r="10" spans="2:15" ht="15" customHeight="1" x14ac:dyDescent="0.25">
      <c r="B10" s="201" t="s">
        <v>324</v>
      </c>
      <c r="C10" s="205">
        <v>2</v>
      </c>
      <c r="D10" s="205">
        <f>179224.7+2269</f>
        <v>181493.7</v>
      </c>
      <c r="E10" s="205">
        <v>0</v>
      </c>
      <c r="F10" s="205"/>
      <c r="G10" s="205">
        <v>27009.119999999999</v>
      </c>
      <c r="H10" s="206">
        <f t="shared" si="0"/>
        <v>208502.82</v>
      </c>
      <c r="I10" s="207">
        <v>2</v>
      </c>
      <c r="J10" s="205">
        <v>179232.58</v>
      </c>
      <c r="K10" s="205">
        <v>0</v>
      </c>
      <c r="L10" s="205"/>
      <c r="M10" s="205">
        <v>27008.71</v>
      </c>
      <c r="N10" s="206">
        <f t="shared" si="1"/>
        <v>206241.28999999998</v>
      </c>
      <c r="O10" s="208">
        <f t="shared" si="2"/>
        <v>1.0965457013966562E-2</v>
      </c>
    </row>
    <row r="11" spans="2:15" ht="15" customHeight="1" x14ac:dyDescent="0.25">
      <c r="B11" s="201" t="s">
        <v>325</v>
      </c>
      <c r="C11" s="205">
        <v>4</v>
      </c>
      <c r="D11" s="205">
        <f>320821.84+4232</f>
        <v>325053.84000000003</v>
      </c>
      <c r="E11" s="205">
        <v>9907.44</v>
      </c>
      <c r="F11" s="205"/>
      <c r="G11" s="205">
        <v>54018.239999999998</v>
      </c>
      <c r="H11" s="206">
        <f t="shared" si="0"/>
        <v>388979.52</v>
      </c>
      <c r="I11" s="207">
        <v>6</v>
      </c>
      <c r="J11" s="205">
        <v>482617</v>
      </c>
      <c r="K11" s="205">
        <v>26522.86</v>
      </c>
      <c r="L11" s="205"/>
      <c r="M11" s="205">
        <v>80308.45</v>
      </c>
      <c r="N11" s="206">
        <f t="shared" si="1"/>
        <v>589448.30999999994</v>
      </c>
      <c r="O11" s="208">
        <f t="shared" si="2"/>
        <v>-0.34009562263398452</v>
      </c>
    </row>
    <row r="12" spans="2:15" ht="15" customHeight="1" x14ac:dyDescent="0.25">
      <c r="B12" s="201" t="s">
        <v>326</v>
      </c>
      <c r="C12" s="205">
        <v>19</v>
      </c>
      <c r="D12" s="205">
        <f>1027997.29+14976-1</f>
        <v>1042972.29</v>
      </c>
      <c r="E12" s="205">
        <v>76837.259999999995</v>
      </c>
      <c r="F12" s="205"/>
      <c r="G12" s="205">
        <v>256586.64</v>
      </c>
      <c r="H12" s="206">
        <f t="shared" si="0"/>
        <v>1376396.19</v>
      </c>
      <c r="I12" s="207">
        <v>20</v>
      </c>
      <c r="J12" s="205">
        <v>988404.84</v>
      </c>
      <c r="K12" s="205">
        <v>99476.23</v>
      </c>
      <c r="L12" s="205"/>
      <c r="M12" s="205">
        <v>270169.95</v>
      </c>
      <c r="N12" s="206">
        <f t="shared" si="1"/>
        <v>1358051.02</v>
      </c>
      <c r="O12" s="208">
        <f t="shared" si="2"/>
        <v>1.3508454196367259E-2</v>
      </c>
    </row>
    <row r="13" spans="2:15" ht="15" customHeight="1" x14ac:dyDescent="0.25">
      <c r="B13" s="201" t="s">
        <v>327</v>
      </c>
      <c r="C13" s="205">
        <v>13</v>
      </c>
      <c r="D13" s="205">
        <f>504228.09+7835</f>
        <v>512063.09</v>
      </c>
      <c r="E13" s="205">
        <v>51174.1</v>
      </c>
      <c r="F13" s="205"/>
      <c r="G13" s="205">
        <v>156880.16</v>
      </c>
      <c r="H13" s="206">
        <f t="shared" si="0"/>
        <v>720117.35000000009</v>
      </c>
      <c r="I13" s="207">
        <v>12</v>
      </c>
      <c r="J13" s="205">
        <v>483472.48</v>
      </c>
      <c r="K13" s="205">
        <v>57015.15</v>
      </c>
      <c r="L13" s="205"/>
      <c r="M13" s="205">
        <v>154569.03</v>
      </c>
      <c r="N13" s="206">
        <f t="shared" si="1"/>
        <v>695056.66</v>
      </c>
      <c r="O13" s="208">
        <f t="shared" si="2"/>
        <v>3.6055607322718286E-2</v>
      </c>
    </row>
    <row r="14" spans="2:15" ht="15" customHeight="1" x14ac:dyDescent="0.25">
      <c r="B14" s="201" t="s">
        <v>328</v>
      </c>
      <c r="C14" s="205">
        <v>37</v>
      </c>
      <c r="D14" s="205">
        <f>1549203.99+23399</f>
        <v>1572602.99</v>
      </c>
      <c r="E14" s="205">
        <v>113767.82</v>
      </c>
      <c r="F14" s="205"/>
      <c r="G14" s="205">
        <v>464203.2</v>
      </c>
      <c r="H14" s="206">
        <f t="shared" si="0"/>
        <v>2150574.0100000002</v>
      </c>
      <c r="I14" s="207">
        <v>35</v>
      </c>
      <c r="J14" s="205">
        <v>1507294.26</v>
      </c>
      <c r="K14" s="205">
        <v>129155.82</v>
      </c>
      <c r="L14" s="205"/>
      <c r="M14" s="205">
        <v>473301.55</v>
      </c>
      <c r="N14" s="206">
        <f t="shared" si="1"/>
        <v>2109751.63</v>
      </c>
      <c r="O14" s="208">
        <f t="shared" si="2"/>
        <v>1.9349377158675463E-2</v>
      </c>
    </row>
    <row r="15" spans="2:15" ht="15" customHeight="1" x14ac:dyDescent="0.25">
      <c r="B15" s="201" t="s">
        <v>329</v>
      </c>
      <c r="C15" s="205">
        <v>34</v>
      </c>
      <c r="D15" s="205">
        <f>1580540.5+23785</f>
        <v>1604325.5</v>
      </c>
      <c r="E15" s="205">
        <v>86135.2</v>
      </c>
      <c r="F15" s="205"/>
      <c r="G15" s="205">
        <v>495596.69</v>
      </c>
      <c r="H15" s="206">
        <f t="shared" si="0"/>
        <v>2186057.39</v>
      </c>
      <c r="I15" s="207">
        <v>32</v>
      </c>
      <c r="J15" s="205">
        <v>1236034.73</v>
      </c>
      <c r="K15" s="205">
        <v>122215.17</v>
      </c>
      <c r="L15" s="205"/>
      <c r="M15" s="205">
        <v>414725.07</v>
      </c>
      <c r="N15" s="206">
        <f t="shared" si="1"/>
        <v>1772974.97</v>
      </c>
      <c r="O15" s="208">
        <f t="shared" si="2"/>
        <v>0.23298829762949236</v>
      </c>
    </row>
    <row r="16" spans="2:15" ht="15" customHeight="1" x14ac:dyDescent="0.25">
      <c r="B16" s="201" t="s">
        <v>330</v>
      </c>
      <c r="C16" s="205">
        <v>30</v>
      </c>
      <c r="D16" s="205">
        <f>885878.88+14828</f>
        <v>900706.88</v>
      </c>
      <c r="E16" s="205">
        <v>136715.14000000001</v>
      </c>
      <c r="F16" s="205"/>
      <c r="G16" s="205">
        <v>325368.12</v>
      </c>
      <c r="H16" s="206">
        <f t="shared" si="0"/>
        <v>1362790.1400000001</v>
      </c>
      <c r="I16" s="207">
        <v>27</v>
      </c>
      <c r="J16" s="205">
        <v>854154.06</v>
      </c>
      <c r="K16" s="205">
        <v>147733.45000000001</v>
      </c>
      <c r="L16" s="205"/>
      <c r="M16" s="205">
        <v>330912.96999999997</v>
      </c>
      <c r="N16" s="206">
        <f t="shared" si="1"/>
        <v>1332800.48</v>
      </c>
      <c r="O16" s="208">
        <f t="shared" si="2"/>
        <v>2.2501237394512374E-2</v>
      </c>
    </row>
    <row r="17" spans="2:15" ht="15" customHeight="1" x14ac:dyDescent="0.25">
      <c r="B17" s="201" t="s">
        <v>331</v>
      </c>
      <c r="C17" s="205">
        <v>111</v>
      </c>
      <c r="D17" s="205">
        <f>3003819.32+49320</f>
        <v>3053139.32</v>
      </c>
      <c r="E17" s="205">
        <v>421201.36</v>
      </c>
      <c r="F17" s="205"/>
      <c r="G17" s="205">
        <v>1058637.68</v>
      </c>
      <c r="H17" s="206">
        <f t="shared" si="0"/>
        <v>4532978.3599999994</v>
      </c>
      <c r="I17" s="207">
        <v>115</v>
      </c>
      <c r="J17" s="205">
        <v>2954764.2</v>
      </c>
      <c r="K17" s="205">
        <v>484581.66</v>
      </c>
      <c r="L17" s="205"/>
      <c r="M17" s="205">
        <v>1130589</v>
      </c>
      <c r="N17" s="206">
        <f t="shared" si="1"/>
        <v>4569934.8600000003</v>
      </c>
      <c r="O17" s="208">
        <f t="shared" si="2"/>
        <v>-8.086876756926209E-3</v>
      </c>
    </row>
    <row r="18" spans="2:15" ht="15" customHeight="1" x14ac:dyDescent="0.25">
      <c r="B18" s="201" t="s">
        <v>332</v>
      </c>
      <c r="C18" s="205">
        <v>17</v>
      </c>
      <c r="D18" s="205">
        <f>365389.97+5766</f>
        <v>371155.97</v>
      </c>
      <c r="E18" s="205">
        <v>29620.28</v>
      </c>
      <c r="F18" s="205"/>
      <c r="G18" s="205">
        <v>129190.84</v>
      </c>
      <c r="H18" s="206">
        <f t="shared" si="0"/>
        <v>529967.09</v>
      </c>
      <c r="I18" s="207">
        <v>16</v>
      </c>
      <c r="J18" s="205">
        <v>331417.62</v>
      </c>
      <c r="K18" s="205">
        <v>27451.8</v>
      </c>
      <c r="L18" s="205"/>
      <c r="M18" s="205">
        <v>131500.06</v>
      </c>
      <c r="N18" s="206">
        <f t="shared" si="1"/>
        <v>490369.48</v>
      </c>
      <c r="O18" s="208">
        <f t="shared" si="2"/>
        <v>8.075055976159029E-2</v>
      </c>
    </row>
    <row r="19" spans="2:15" ht="15" customHeight="1" x14ac:dyDescent="0.25">
      <c r="B19" s="201" t="s">
        <v>333</v>
      </c>
      <c r="C19" s="205">
        <v>5</v>
      </c>
      <c r="D19" s="205">
        <f>103480.25+1704</f>
        <v>105184.25</v>
      </c>
      <c r="E19" s="205">
        <v>11764.92</v>
      </c>
      <c r="F19" s="205"/>
      <c r="G19" s="205">
        <v>39689.9</v>
      </c>
      <c r="H19" s="206">
        <f t="shared" si="0"/>
        <v>156639.07</v>
      </c>
      <c r="I19" s="207">
        <v>5</v>
      </c>
      <c r="J19" s="205">
        <v>101848.64</v>
      </c>
      <c r="K19" s="205">
        <v>11558.44</v>
      </c>
      <c r="L19" s="205"/>
      <c r="M19" s="205">
        <f>45360.51+0.22</f>
        <v>45360.73</v>
      </c>
      <c r="N19" s="206">
        <f t="shared" si="1"/>
        <v>158767.81</v>
      </c>
      <c r="O19" s="208">
        <f t="shared" si="2"/>
        <v>-1.3407881610258299E-2</v>
      </c>
    </row>
    <row r="20" spans="2:15" ht="15" customHeight="1" x14ac:dyDescent="0.25">
      <c r="B20" s="201"/>
      <c r="C20" s="205"/>
      <c r="D20" s="205"/>
      <c r="E20" s="205"/>
      <c r="F20" s="205"/>
      <c r="G20" s="205"/>
      <c r="H20" s="206">
        <f t="shared" si="0"/>
        <v>0</v>
      </c>
      <c r="I20" s="207"/>
      <c r="J20" s="205"/>
      <c r="K20" s="205"/>
      <c r="L20" s="205"/>
      <c r="M20" s="205"/>
      <c r="N20" s="206">
        <f t="shared" si="1"/>
        <v>0</v>
      </c>
      <c r="O20" s="208" t="str">
        <f t="shared" si="2"/>
        <v xml:space="preserve"> </v>
      </c>
    </row>
    <row r="21" spans="2:15" ht="15" customHeight="1" x14ac:dyDescent="0.25">
      <c r="B21" s="201"/>
      <c r="C21" s="205"/>
      <c r="D21" s="205"/>
      <c r="E21" s="205"/>
      <c r="F21" s="205"/>
      <c r="G21" s="205"/>
      <c r="H21" s="206">
        <f t="shared" si="0"/>
        <v>0</v>
      </c>
      <c r="I21" s="207"/>
      <c r="J21" s="205"/>
      <c r="K21" s="205"/>
      <c r="L21" s="205"/>
      <c r="M21" s="205"/>
      <c r="N21" s="206">
        <f t="shared" si="1"/>
        <v>0</v>
      </c>
      <c r="O21" s="208" t="str">
        <f t="shared" si="2"/>
        <v xml:space="preserve"> </v>
      </c>
    </row>
    <row r="22" spans="2:15" ht="15" customHeight="1" x14ac:dyDescent="0.25">
      <c r="B22" s="201"/>
      <c r="C22" s="205"/>
      <c r="D22" s="205"/>
      <c r="E22" s="205"/>
      <c r="F22" s="205"/>
      <c r="G22" s="205"/>
      <c r="H22" s="206">
        <f t="shared" si="0"/>
        <v>0</v>
      </c>
      <c r="I22" s="207" t="s">
        <v>334</v>
      </c>
      <c r="J22" s="205"/>
      <c r="K22" s="205">
        <v>475709.83</v>
      </c>
      <c r="L22" s="205"/>
      <c r="M22" s="205"/>
      <c r="N22" s="206">
        <f t="shared" si="1"/>
        <v>475709.83</v>
      </c>
      <c r="O22" s="208" t="str">
        <f t="shared" si="2"/>
        <v xml:space="preserve"> </v>
      </c>
    </row>
    <row r="23" spans="2:15" ht="15" customHeight="1" x14ac:dyDescent="0.25">
      <c r="B23" s="201"/>
      <c r="C23" s="205"/>
      <c r="D23" s="205"/>
      <c r="E23" s="205"/>
      <c r="F23" s="205"/>
      <c r="G23" s="205"/>
      <c r="H23" s="206">
        <f t="shared" si="0"/>
        <v>0</v>
      </c>
      <c r="I23" s="207"/>
      <c r="J23" s="205"/>
      <c r="K23" s="205"/>
      <c r="L23" s="205"/>
      <c r="M23" s="205"/>
      <c r="N23" s="206">
        <f t="shared" si="1"/>
        <v>0</v>
      </c>
      <c r="O23" s="208" t="str">
        <f t="shared" si="2"/>
        <v xml:space="preserve"> </v>
      </c>
    </row>
    <row r="24" spans="2:15" ht="15" customHeight="1" x14ac:dyDescent="0.25">
      <c r="B24" s="201"/>
      <c r="C24" s="205"/>
      <c r="D24" s="205"/>
      <c r="E24" s="205"/>
      <c r="F24" s="205"/>
      <c r="G24" s="205"/>
      <c r="H24" s="206">
        <f t="shared" si="0"/>
        <v>0</v>
      </c>
      <c r="I24" s="207"/>
      <c r="J24" s="205"/>
      <c r="K24" s="205"/>
      <c r="L24" s="205"/>
      <c r="M24" s="205"/>
      <c r="N24" s="206">
        <f t="shared" si="1"/>
        <v>0</v>
      </c>
      <c r="O24" s="208" t="str">
        <f t="shared" si="2"/>
        <v xml:space="preserve"> </v>
      </c>
    </row>
    <row r="25" spans="2:15" ht="15" customHeight="1" x14ac:dyDescent="0.25">
      <c r="B25" s="201"/>
      <c r="C25" s="205"/>
      <c r="D25" s="205"/>
      <c r="E25" s="205"/>
      <c r="F25" s="205"/>
      <c r="G25" s="205"/>
      <c r="H25" s="206">
        <f t="shared" si="0"/>
        <v>0</v>
      </c>
      <c r="I25" s="207"/>
      <c r="J25" s="205"/>
      <c r="K25" s="205"/>
      <c r="L25" s="205"/>
      <c r="M25" s="205"/>
      <c r="N25" s="206">
        <f t="shared" si="1"/>
        <v>0</v>
      </c>
      <c r="O25" s="208" t="str">
        <f t="shared" si="2"/>
        <v xml:space="preserve"> </v>
      </c>
    </row>
    <row r="26" spans="2:15" ht="15" customHeight="1" x14ac:dyDescent="0.25">
      <c r="B26" s="201"/>
      <c r="C26" s="205"/>
      <c r="D26" s="205"/>
      <c r="E26" s="205"/>
      <c r="F26" s="205"/>
      <c r="G26" s="205"/>
      <c r="H26" s="206">
        <f t="shared" si="0"/>
        <v>0</v>
      </c>
      <c r="I26" s="207"/>
      <c r="J26" s="205"/>
      <c r="K26" s="205"/>
      <c r="L26" s="205"/>
      <c r="M26" s="205"/>
      <c r="N26" s="206">
        <f t="shared" si="1"/>
        <v>0</v>
      </c>
      <c r="O26" s="208" t="str">
        <f t="shared" si="2"/>
        <v xml:space="preserve"> </v>
      </c>
    </row>
    <row r="27" spans="2:15" ht="15" customHeight="1" x14ac:dyDescent="0.25">
      <c r="B27" s="201"/>
      <c r="C27" s="205"/>
      <c r="D27" s="205"/>
      <c r="E27" s="205"/>
      <c r="F27" s="205"/>
      <c r="G27" s="205"/>
      <c r="H27" s="206">
        <f t="shared" si="0"/>
        <v>0</v>
      </c>
      <c r="I27" s="207"/>
      <c r="J27" s="205"/>
      <c r="K27" s="205"/>
      <c r="L27" s="205"/>
      <c r="M27" s="205"/>
      <c r="N27" s="206">
        <f t="shared" si="1"/>
        <v>0</v>
      </c>
      <c r="O27" s="208" t="str">
        <f t="shared" si="2"/>
        <v xml:space="preserve"> </v>
      </c>
    </row>
    <row r="28" spans="2:15" ht="15" customHeight="1" x14ac:dyDescent="0.25">
      <c r="B28" s="201"/>
      <c r="C28" s="205"/>
      <c r="D28" s="205"/>
      <c r="E28" s="205"/>
      <c r="F28" s="205"/>
      <c r="G28" s="205"/>
      <c r="H28" s="206">
        <f t="shared" si="0"/>
        <v>0</v>
      </c>
      <c r="I28" s="207"/>
      <c r="J28" s="205"/>
      <c r="K28" s="205"/>
      <c r="L28" s="205"/>
      <c r="M28" s="205"/>
      <c r="N28" s="206">
        <f t="shared" si="1"/>
        <v>0</v>
      </c>
      <c r="O28" s="208" t="str">
        <f t="shared" si="2"/>
        <v xml:space="preserve"> </v>
      </c>
    </row>
    <row r="29" spans="2:15" ht="15" customHeight="1" x14ac:dyDescent="0.25">
      <c r="B29" s="201"/>
      <c r="C29" s="205"/>
      <c r="D29" s="205"/>
      <c r="E29" s="205"/>
      <c r="F29" s="205"/>
      <c r="G29" s="205"/>
      <c r="H29" s="206">
        <f t="shared" si="0"/>
        <v>0</v>
      </c>
      <c r="I29" s="207"/>
      <c r="J29" s="205"/>
      <c r="K29" s="205"/>
      <c r="L29" s="205"/>
      <c r="M29" s="205"/>
      <c r="N29" s="206">
        <f t="shared" si="1"/>
        <v>0</v>
      </c>
      <c r="O29" s="208" t="str">
        <f t="shared" si="2"/>
        <v xml:space="preserve"> </v>
      </c>
    </row>
    <row r="30" spans="2:15" ht="15" customHeight="1" x14ac:dyDescent="0.25">
      <c r="B30" s="201"/>
      <c r="C30" s="205"/>
      <c r="D30" s="205"/>
      <c r="E30" s="205"/>
      <c r="F30" s="205"/>
      <c r="G30" s="205"/>
      <c r="H30" s="206">
        <f t="shared" si="0"/>
        <v>0</v>
      </c>
      <c r="I30" s="207"/>
      <c r="J30" s="205"/>
      <c r="K30" s="205"/>
      <c r="L30" s="205"/>
      <c r="M30" s="205"/>
      <c r="N30" s="206">
        <f t="shared" si="1"/>
        <v>0</v>
      </c>
      <c r="O30" s="208" t="str">
        <f t="shared" si="2"/>
        <v xml:space="preserve"> </v>
      </c>
    </row>
    <row r="31" spans="2:15" ht="15" customHeight="1" x14ac:dyDescent="0.25">
      <c r="B31" s="201"/>
      <c r="C31" s="205"/>
      <c r="D31" s="205"/>
      <c r="E31" s="205"/>
      <c r="F31" s="205"/>
      <c r="G31" s="205"/>
      <c r="H31" s="206">
        <f t="shared" si="0"/>
        <v>0</v>
      </c>
      <c r="I31" s="207"/>
      <c r="J31" s="205"/>
      <c r="K31" s="205"/>
      <c r="L31" s="205"/>
      <c r="M31" s="205"/>
      <c r="N31" s="206">
        <f t="shared" si="1"/>
        <v>0</v>
      </c>
      <c r="O31" s="208" t="str">
        <f t="shared" si="2"/>
        <v xml:space="preserve"> </v>
      </c>
    </row>
    <row r="32" spans="2:15" ht="15" customHeight="1" x14ac:dyDescent="0.25">
      <c r="B32" s="201"/>
      <c r="C32" s="205"/>
      <c r="D32" s="205"/>
      <c r="E32" s="205"/>
      <c r="F32" s="205"/>
      <c r="G32" s="205"/>
      <c r="H32" s="206">
        <f t="shared" si="0"/>
        <v>0</v>
      </c>
      <c r="I32" s="207"/>
      <c r="J32" s="205"/>
      <c r="K32" s="205"/>
      <c r="L32" s="205"/>
      <c r="M32" s="205"/>
      <c r="N32" s="206">
        <f t="shared" si="1"/>
        <v>0</v>
      </c>
      <c r="O32" s="208" t="str">
        <f t="shared" si="2"/>
        <v xml:space="preserve"> </v>
      </c>
    </row>
    <row r="33" spans="2:15" ht="15" customHeight="1" x14ac:dyDescent="0.25">
      <c r="B33" s="201"/>
      <c r="C33" s="205"/>
      <c r="D33" s="205"/>
      <c r="E33" s="205"/>
      <c r="F33" s="205"/>
      <c r="G33" s="205"/>
      <c r="H33" s="206">
        <f t="shared" si="0"/>
        <v>0</v>
      </c>
      <c r="I33" s="207"/>
      <c r="J33" s="205"/>
      <c r="K33" s="205"/>
      <c r="L33" s="205"/>
      <c r="M33" s="205"/>
      <c r="N33" s="206">
        <f t="shared" si="1"/>
        <v>0</v>
      </c>
      <c r="O33" s="208" t="str">
        <f t="shared" si="2"/>
        <v xml:space="preserve"> </v>
      </c>
    </row>
    <row r="34" spans="2:15" ht="15" customHeight="1" x14ac:dyDescent="0.25">
      <c r="B34" s="201"/>
      <c r="C34" s="205"/>
      <c r="D34" s="205"/>
      <c r="E34" s="205"/>
      <c r="F34" s="205"/>
      <c r="G34" s="205"/>
      <c r="H34" s="206">
        <f t="shared" si="0"/>
        <v>0</v>
      </c>
      <c r="I34" s="207"/>
      <c r="J34" s="205"/>
      <c r="K34" s="205"/>
      <c r="L34" s="205"/>
      <c r="M34" s="205"/>
      <c r="N34" s="206">
        <f t="shared" si="1"/>
        <v>0</v>
      </c>
      <c r="O34" s="208" t="str">
        <f t="shared" si="2"/>
        <v xml:space="preserve"> </v>
      </c>
    </row>
    <row r="35" spans="2:15" ht="15" customHeight="1" x14ac:dyDescent="0.25">
      <c r="B35" s="201"/>
      <c r="C35" s="205"/>
      <c r="D35" s="205"/>
      <c r="E35" s="205"/>
      <c r="F35" s="205"/>
      <c r="G35" s="205"/>
      <c r="H35" s="206">
        <f t="shared" si="0"/>
        <v>0</v>
      </c>
      <c r="I35" s="207"/>
      <c r="J35" s="205"/>
      <c r="K35" s="205"/>
      <c r="L35" s="205"/>
      <c r="M35" s="205"/>
      <c r="N35" s="206">
        <f t="shared" si="1"/>
        <v>0</v>
      </c>
      <c r="O35" s="208" t="str">
        <f t="shared" si="2"/>
        <v xml:space="preserve"> </v>
      </c>
    </row>
    <row r="36" spans="2:15" ht="15" customHeight="1" x14ac:dyDescent="0.25">
      <c r="B36" s="201"/>
      <c r="C36" s="205"/>
      <c r="D36" s="205"/>
      <c r="E36" s="205"/>
      <c r="F36" s="205"/>
      <c r="G36" s="205"/>
      <c r="H36" s="206">
        <f t="shared" si="0"/>
        <v>0</v>
      </c>
      <c r="I36" s="207"/>
      <c r="J36" s="205"/>
      <c r="K36" s="205"/>
      <c r="L36" s="205"/>
      <c r="M36" s="205"/>
      <c r="N36" s="206">
        <f t="shared" si="1"/>
        <v>0</v>
      </c>
      <c r="O36" s="208" t="str">
        <f t="shared" si="2"/>
        <v xml:space="preserve"> </v>
      </c>
    </row>
    <row r="37" spans="2:15" ht="15" customHeight="1" x14ac:dyDescent="0.25">
      <c r="B37" s="201"/>
      <c r="C37" s="205"/>
      <c r="D37" s="205"/>
      <c r="E37" s="205"/>
      <c r="F37" s="205"/>
      <c r="G37" s="205"/>
      <c r="H37" s="206">
        <f t="shared" si="0"/>
        <v>0</v>
      </c>
      <c r="I37" s="207"/>
      <c r="J37" s="205"/>
      <c r="K37" s="205"/>
      <c r="L37" s="205"/>
      <c r="M37" s="205"/>
      <c r="N37" s="206">
        <f t="shared" si="1"/>
        <v>0</v>
      </c>
      <c r="O37" s="208" t="str">
        <f t="shared" si="2"/>
        <v xml:space="preserve"> </v>
      </c>
    </row>
    <row r="38" spans="2:15" ht="15" customHeight="1" x14ac:dyDescent="0.25">
      <c r="B38" s="201"/>
      <c r="C38" s="209"/>
      <c r="D38" s="210"/>
      <c r="E38" s="210"/>
      <c r="F38" s="210"/>
      <c r="G38" s="210"/>
      <c r="H38" s="211">
        <f t="shared" si="0"/>
        <v>0</v>
      </c>
      <c r="I38" s="210"/>
      <c r="J38" s="210"/>
      <c r="K38" s="210"/>
      <c r="L38" s="210"/>
      <c r="M38" s="210"/>
      <c r="N38" s="211">
        <f t="shared" si="1"/>
        <v>0</v>
      </c>
      <c r="O38" s="212" t="str">
        <f t="shared" si="2"/>
        <v xml:space="preserve"> </v>
      </c>
    </row>
    <row r="39" spans="2:15" x14ac:dyDescent="0.25">
      <c r="B39" s="213" t="s">
        <v>335</v>
      </c>
      <c r="C39" s="214">
        <f t="shared" ref="C39:N39" si="3">SUM(C9:C38)</f>
        <v>272</v>
      </c>
      <c r="D39" s="214">
        <f t="shared" si="3"/>
        <v>9668697.8300000001</v>
      </c>
      <c r="E39" s="214">
        <f t="shared" si="3"/>
        <v>937123.52000000014</v>
      </c>
      <c r="F39" s="214">
        <f t="shared" si="3"/>
        <v>0</v>
      </c>
      <c r="G39" s="214">
        <f t="shared" si="3"/>
        <v>3007180.5899999994</v>
      </c>
      <c r="H39" s="206">
        <f t="shared" si="3"/>
        <v>13613001.940000001</v>
      </c>
      <c r="I39" s="215">
        <f t="shared" si="3"/>
        <v>270</v>
      </c>
      <c r="J39" s="216">
        <f t="shared" si="3"/>
        <v>9119240.410000002</v>
      </c>
      <c r="K39" s="216">
        <f t="shared" si="3"/>
        <v>1581420.41</v>
      </c>
      <c r="L39" s="216">
        <f t="shared" si="3"/>
        <v>0</v>
      </c>
      <c r="M39" s="216">
        <f t="shared" si="3"/>
        <v>3058445.52</v>
      </c>
      <c r="N39" s="206">
        <f t="shared" si="3"/>
        <v>13759106.34</v>
      </c>
      <c r="O39" s="217">
        <f t="shared" si="2"/>
        <v>-1.0618741972743484E-2</v>
      </c>
    </row>
    <row r="40" spans="2:15" ht="15.75" x14ac:dyDescent="0.25">
      <c r="B40" s="218"/>
      <c r="C40" s="219" t="s">
        <v>336</v>
      </c>
      <c r="D40" s="220"/>
      <c r="E40" s="220"/>
      <c r="F40" s="220"/>
      <c r="G40" s="220"/>
      <c r="H40" s="221">
        <v>302347.58</v>
      </c>
      <c r="I40" s="222" t="s">
        <v>336</v>
      </c>
      <c r="J40" s="220"/>
      <c r="K40" s="223"/>
      <c r="L40" s="224"/>
      <c r="M40" s="224"/>
      <c r="N40" s="221">
        <v>338018.66</v>
      </c>
      <c r="O40" s="208">
        <f t="shared" si="2"/>
        <v>-0.10552991364441233</v>
      </c>
    </row>
    <row r="41" spans="2:15" ht="15.75" x14ac:dyDescent="0.25">
      <c r="B41" s="225"/>
      <c r="C41" s="226"/>
      <c r="D41" s="226"/>
      <c r="E41" s="226"/>
      <c r="F41" s="226"/>
      <c r="G41" s="226"/>
      <c r="H41" s="227"/>
      <c r="I41" s="228"/>
      <c r="J41" s="229"/>
      <c r="K41" s="226"/>
      <c r="L41" s="228"/>
      <c r="M41" s="230"/>
      <c r="N41" s="231"/>
      <c r="O41" s="232"/>
    </row>
    <row r="42" spans="2:15" ht="18.75" thickBot="1" x14ac:dyDescent="0.3">
      <c r="B42" s="233" t="s">
        <v>335</v>
      </c>
      <c r="C42" s="234"/>
      <c r="D42" s="235"/>
      <c r="E42" s="235"/>
      <c r="F42" s="235"/>
      <c r="G42" s="236"/>
      <c r="H42" s="237">
        <f>H39+H40</f>
        <v>13915349.520000001</v>
      </c>
      <c r="I42" s="238"/>
      <c r="J42" s="239"/>
      <c r="K42" s="239"/>
      <c r="L42" s="239"/>
      <c r="M42" s="240"/>
      <c r="N42" s="237">
        <f>N39+N40</f>
        <v>14097125</v>
      </c>
      <c r="O42" s="241">
        <f>IF(H42=0," ",(H42/N42)-1)</f>
        <v>-1.289450721335017E-2</v>
      </c>
    </row>
  </sheetData>
  <mergeCells count="2">
    <mergeCell ref="D7:H7"/>
    <mergeCell ref="J7:N7"/>
  </mergeCells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12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323DF8D-6E6C-476C-B6A5-C7294726BF40}"/>
</file>

<file path=customXml/itemProps2.xml><?xml version="1.0" encoding="utf-8"?>
<ds:datastoreItem xmlns:ds="http://schemas.openxmlformats.org/officeDocument/2006/customXml" ds:itemID="{CFF86000-0C4C-4B42-B810-E6258A5F313E}"/>
</file>

<file path=customXml/itemProps3.xml><?xml version="1.0" encoding="utf-8"?>
<ds:datastoreItem xmlns:ds="http://schemas.openxmlformats.org/officeDocument/2006/customXml" ds:itemID="{68E886D0-16A4-42B9-8288-760F2A14F073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P_Y_G</vt:lpstr>
      <vt:lpstr>PAIF</vt:lpstr>
      <vt:lpstr>BAL</vt:lpstr>
      <vt:lpstr>EFE</vt:lpstr>
      <vt:lpstr>PERSONAL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2017-09-20T08:56:07Z</dcterms:created>
  <dcterms:modified xsi:type="dcterms:W3CDTF">2017-09-20T10:03:07Z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  <property fmtid="{D5CDD505-2E9C-101B-9397-08002B2CF9AE}" pid="3" name="Order">
    <vt:r8>19800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