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1505"/>
  </bookViews>
  <sheets>
    <sheet name="2015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D26" i="3"/>
  <c r="I25" i="3"/>
  <c r="H25" i="3"/>
  <c r="G25" i="3"/>
  <c r="F25" i="3"/>
  <c r="E25" i="3"/>
  <c r="D25" i="3"/>
  <c r="I21" i="3"/>
  <c r="H21" i="3"/>
  <c r="G21" i="3"/>
  <c r="F21" i="3"/>
  <c r="E21" i="3"/>
  <c r="D21" i="3"/>
  <c r="I18" i="3"/>
  <c r="H18" i="3"/>
  <c r="G18" i="3"/>
  <c r="F18" i="3"/>
  <c r="E18" i="3"/>
  <c r="D18" i="3"/>
  <c r="I17" i="3"/>
  <c r="H17" i="3"/>
  <c r="G17" i="3"/>
  <c r="F17" i="3"/>
  <c r="E17" i="3"/>
  <c r="D17" i="3"/>
  <c r="I13" i="3"/>
  <c r="H13" i="3"/>
  <c r="G13" i="3"/>
  <c r="F13" i="3"/>
  <c r="E13" i="3"/>
  <c r="D13" i="3"/>
  <c r="I9" i="3"/>
  <c r="H9" i="3"/>
  <c r="G9" i="3"/>
  <c r="F9" i="3"/>
  <c r="E9" i="3"/>
  <c r="D9" i="3"/>
  <c r="I7" i="3"/>
  <c r="H7" i="3"/>
  <c r="G7" i="3"/>
  <c r="F7" i="3"/>
  <c r="E7" i="3"/>
  <c r="D7" i="3"/>
  <c r="B4" i="3"/>
  <c r="B3" i="3"/>
  <c r="B2" i="3"/>
</calcChain>
</file>

<file path=xl/sharedStrings.xml><?xml version="1.0" encoding="utf-8"?>
<sst xmlns="http://schemas.openxmlformats.org/spreadsheetml/2006/main" count="35" uniqueCount="27">
  <si>
    <t>Endeudamiento</t>
  </si>
  <si>
    <t>(Cantidades en miles de euros)</t>
  </si>
  <si>
    <t>Dato del plan de ajuste</t>
  </si>
  <si>
    <t>Deuda viva a 1/1/2015</t>
  </si>
  <si>
    <t>1 trimestre
(a 31/03/2015)</t>
  </si>
  <si>
    <t>2 trimestre
(a 30/06/2015)</t>
  </si>
  <si>
    <t>3 trimestre
(a 30/09/2015)</t>
  </si>
  <si>
    <t>4 trimestre
(a 31/12/2015)</t>
  </si>
  <si>
    <t>Proyección anual estimada a 31/12/2015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</si>
  <si>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</si>
  <si>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</si>
  <si>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</si>
  <si>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</si>
  <si>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</si>
  <si>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</si>
  <si>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</si>
  <si>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</si>
  <si>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Dato del presupuesto año 2015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</si>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</sst>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10" fontId="1" fillId="0" borderId="3" xfId="1" applyNumberForma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0" fontId="1" fillId="0" borderId="4" xfId="1" applyNumberForma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4" fontId="3" fillId="0" borderId="9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EMVS/Informaci&#243;n%20trimestral%20Ayto/2015/tercer%20Trimestre/EMVS%20TRIMESTRAL%202015%20vesion%20definitiva%20ay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188274564.09</v>
          </cell>
          <cell r="L43">
            <v>170450983.03</v>
          </cell>
          <cell r="M43">
            <v>167036220</v>
          </cell>
        </row>
        <row r="55">
          <cell r="J55">
            <v>27351565.48</v>
          </cell>
          <cell r="L55">
            <v>20688280.920000002</v>
          </cell>
          <cell r="M55">
            <v>17455001.66</v>
          </cell>
        </row>
      </sheetData>
      <sheetData sheetId="5"/>
      <sheetData sheetId="6">
        <row r="34">
          <cell r="C34">
            <v>-10388707</v>
          </cell>
          <cell r="D34">
            <v>-5129599.6399999997</v>
          </cell>
          <cell r="E34">
            <v>-6317139</v>
          </cell>
        </row>
      </sheetData>
      <sheetData sheetId="7">
        <row r="40">
          <cell r="C40">
            <v>29356277</v>
          </cell>
          <cell r="D40">
            <v>24467564.940000001</v>
          </cell>
          <cell r="E40">
            <v>31103316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A3" t="str">
            <v>Ejercicio 2015</v>
          </cell>
        </row>
        <row r="4">
          <cell r="A4">
            <v>42277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N17" sqref="N17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0" x14ac:dyDescent="0.25">
      <c r="B1" s="26" t="s">
        <v>0</v>
      </c>
      <c r="C1" s="26"/>
      <c r="D1" s="26"/>
      <c r="E1" s="26"/>
      <c r="F1" s="26"/>
      <c r="G1" s="26"/>
      <c r="H1" s="26"/>
      <c r="I1" s="26"/>
    </row>
    <row r="2" spans="2:10" x14ac:dyDescent="0.25">
      <c r="B2" s="27" t="str">
        <f>[1]DERIVADOS!A3</f>
        <v>Ejercicio 2015</v>
      </c>
      <c r="C2" s="27"/>
      <c r="D2" s="27"/>
      <c r="E2" s="27"/>
      <c r="F2" s="27"/>
      <c r="G2" s="27"/>
      <c r="H2" s="27"/>
      <c r="I2" s="27"/>
    </row>
    <row r="3" spans="2:10" x14ac:dyDescent="0.25">
      <c r="B3" s="31">
        <f>[1]DERIVADOS!A4</f>
        <v>42277</v>
      </c>
      <c r="C3" s="31"/>
      <c r="D3" s="31"/>
      <c r="E3" s="31"/>
      <c r="F3" s="31"/>
      <c r="G3" s="31"/>
      <c r="H3" s="31"/>
      <c r="I3" s="31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15" t="s">
        <v>9</v>
      </c>
    </row>
    <row r="7" spans="2:10" ht="14.25" thickTop="1" thickBot="1" x14ac:dyDescent="0.3">
      <c r="B7" s="8" t="s">
        <v>10</v>
      </c>
      <c r="C7" s="9"/>
      <c r="D7" s="10">
        <f t="shared" ref="D7:I7" si="0">D8+D9</f>
        <v>217812.01</v>
      </c>
      <c r="E7" s="10">
        <f t="shared" si="0"/>
        <v>212289.17</v>
      </c>
      <c r="F7" s="10">
        <f t="shared" si="0"/>
        <v>200499.8</v>
      </c>
      <c r="G7" s="10">
        <f t="shared" si="0"/>
        <v>193544.45</v>
      </c>
      <c r="H7" s="10">
        <f t="shared" si="0"/>
        <v>0</v>
      </c>
      <c r="I7" s="10">
        <f t="shared" si="0"/>
        <v>186909</v>
      </c>
      <c r="J7" s="11"/>
    </row>
    <row r="8" spans="2:10" ht="27" thickTop="1" thickBot="1" x14ac:dyDescent="0.3">
      <c r="B8" s="12" t="s">
        <v>11</v>
      </c>
      <c r="C8" s="9"/>
      <c r="D8" s="13"/>
      <c r="E8" s="13"/>
      <c r="F8" s="13"/>
      <c r="G8" s="13"/>
      <c r="H8" s="13"/>
      <c r="I8" s="13"/>
      <c r="J8" s="11"/>
    </row>
    <row r="9" spans="2:10" ht="14.25" thickTop="1" thickBot="1" x14ac:dyDescent="0.3">
      <c r="B9" s="12" t="s">
        <v>12</v>
      </c>
      <c r="C9" s="9"/>
      <c r="D9" s="9">
        <f t="shared" ref="D9:I9" si="1">D10+D11</f>
        <v>217812.01</v>
      </c>
      <c r="E9" s="9">
        <f t="shared" si="1"/>
        <v>212289.17</v>
      </c>
      <c r="F9" s="9">
        <f t="shared" si="1"/>
        <v>200499.8</v>
      </c>
      <c r="G9" s="9">
        <f t="shared" si="1"/>
        <v>193544.45</v>
      </c>
      <c r="H9" s="9">
        <f t="shared" si="1"/>
        <v>0</v>
      </c>
      <c r="I9" s="9">
        <f t="shared" si="1"/>
        <v>186909</v>
      </c>
      <c r="J9" s="11"/>
    </row>
    <row r="10" spans="2:10" ht="27" thickTop="1" thickBot="1" x14ac:dyDescent="0.3">
      <c r="B10" s="12" t="s">
        <v>13</v>
      </c>
      <c r="C10" s="9"/>
      <c r="D10" s="13"/>
      <c r="E10" s="13"/>
      <c r="F10" s="13"/>
      <c r="G10" s="13"/>
      <c r="H10" s="13"/>
      <c r="I10" s="13"/>
      <c r="J10" s="11"/>
    </row>
    <row r="11" spans="2:10" ht="39.75" thickTop="1" thickBot="1" x14ac:dyDescent="0.3">
      <c r="B11" s="12" t="s">
        <v>14</v>
      </c>
      <c r="C11" s="9"/>
      <c r="D11" s="13">
        <v>217812.01</v>
      </c>
      <c r="E11" s="13">
        <v>212289.17</v>
      </c>
      <c r="F11" s="13">
        <v>200499.8</v>
      </c>
      <c r="G11" s="13">
        <v>193544.45</v>
      </c>
      <c r="H11" s="13"/>
      <c r="I11" s="13">
        <v>186909</v>
      </c>
      <c r="J11" s="11"/>
    </row>
    <row r="12" spans="2:10" ht="13.5" thickTop="1" x14ac:dyDescent="0.25"/>
    <row r="13" spans="2:10" ht="38.25" hidden="1" x14ac:dyDescent="0.25">
      <c r="B13" s="2" t="s">
        <v>15</v>
      </c>
      <c r="C13" s="2"/>
      <c r="D13" s="14">
        <f>[1]BAL!J43+[1]BAL!J55</f>
        <v>215626129.56999999</v>
      </c>
      <c r="E13" s="14">
        <f>[1]BAL!$L$43+[1]BAL!$L$55</f>
        <v>191139263.94999999</v>
      </c>
      <c r="F13" s="14">
        <f>[1]BAL!$L$43+[1]BAL!$L$55</f>
        <v>191139263.94999999</v>
      </c>
      <c r="G13" s="14">
        <f>[1]BAL!$L$43+[1]BAL!$L$55</f>
        <v>191139263.94999999</v>
      </c>
      <c r="H13" s="14">
        <f>[1]BAL!$L$43+[1]BAL!$L$55</f>
        <v>191139263.94999999</v>
      </c>
      <c r="I13" s="14">
        <f>[1]BAL!M43+[1]BAL!M55</f>
        <v>184491221.66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28" t="s">
        <v>16</v>
      </c>
      <c r="F15" s="29"/>
      <c r="G15" s="29"/>
      <c r="H15" s="30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6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7" t="s">
        <v>8</v>
      </c>
      <c r="J16" s="6" t="s">
        <v>9</v>
      </c>
    </row>
    <row r="17" spans="2:10" ht="52.5" thickTop="1" thickBot="1" x14ac:dyDescent="0.3">
      <c r="B17" s="8" t="s">
        <v>22</v>
      </c>
      <c r="C17" s="9"/>
      <c r="D17" s="10">
        <f t="shared" ref="D17:I17" si="2">D18+D21</f>
        <v>39703.64</v>
      </c>
      <c r="E17" s="10">
        <f t="shared" si="2"/>
        <v>7278.08</v>
      </c>
      <c r="F17" s="10">
        <f t="shared" si="2"/>
        <v>20547.899999999998</v>
      </c>
      <c r="G17" s="10">
        <f t="shared" si="2"/>
        <v>28914.36</v>
      </c>
      <c r="H17" s="10">
        <f t="shared" si="2"/>
        <v>0</v>
      </c>
      <c r="I17" s="10">
        <f t="shared" si="2"/>
        <v>38632.910000000003</v>
      </c>
      <c r="J17" s="17"/>
    </row>
    <row r="18" spans="2:10" ht="39.75" thickTop="1" thickBot="1" x14ac:dyDescent="0.3">
      <c r="B18" s="8" t="s">
        <v>23</v>
      </c>
      <c r="C18" s="9"/>
      <c r="D18" s="10">
        <f t="shared" ref="D18:I18" si="3">D19+D20</f>
        <v>32174.05</v>
      </c>
      <c r="E18" s="10">
        <f t="shared" si="3"/>
        <v>5645.7</v>
      </c>
      <c r="F18" s="10">
        <f t="shared" si="3"/>
        <v>17467.78</v>
      </c>
      <c r="G18" s="10">
        <f t="shared" si="3"/>
        <v>24467.56</v>
      </c>
      <c r="H18" s="10">
        <f t="shared" si="3"/>
        <v>0</v>
      </c>
      <c r="I18" s="10">
        <f t="shared" si="3"/>
        <v>31103.32</v>
      </c>
      <c r="J18" s="17"/>
    </row>
    <row r="19" spans="2:10" ht="27" thickTop="1" thickBot="1" x14ac:dyDescent="0.3">
      <c r="B19" s="12" t="s">
        <v>13</v>
      </c>
      <c r="C19" s="9"/>
      <c r="D19" s="13"/>
      <c r="E19" s="13"/>
      <c r="F19" s="13"/>
      <c r="G19" s="13"/>
      <c r="H19" s="13"/>
      <c r="I19" s="13"/>
      <c r="J19" s="17"/>
    </row>
    <row r="20" spans="2:10" ht="39.75" thickTop="1" thickBot="1" x14ac:dyDescent="0.3">
      <c r="B20" s="12" t="s">
        <v>14</v>
      </c>
      <c r="C20" s="9"/>
      <c r="D20" s="13">
        <v>32174.05</v>
      </c>
      <c r="E20" s="13">
        <v>5645.7</v>
      </c>
      <c r="F20" s="13">
        <v>17467.78</v>
      </c>
      <c r="G20" s="13">
        <v>24467.56</v>
      </c>
      <c r="H20" s="13"/>
      <c r="I20" s="13">
        <v>31103.32</v>
      </c>
      <c r="J20" s="17"/>
    </row>
    <row r="21" spans="2:10" ht="14.25" thickTop="1" thickBot="1" x14ac:dyDescent="0.3">
      <c r="B21" s="8" t="s">
        <v>24</v>
      </c>
      <c r="C21" s="9"/>
      <c r="D21" s="10">
        <f t="shared" ref="D21:I21" si="4">D22+D23</f>
        <v>7529.59</v>
      </c>
      <c r="E21" s="10">
        <f t="shared" si="4"/>
        <v>1632.38</v>
      </c>
      <c r="F21" s="10">
        <f t="shared" si="4"/>
        <v>3080.12</v>
      </c>
      <c r="G21" s="10">
        <f t="shared" si="4"/>
        <v>4446.8</v>
      </c>
      <c r="H21" s="10">
        <f t="shared" si="4"/>
        <v>0</v>
      </c>
      <c r="I21" s="10">
        <f t="shared" si="4"/>
        <v>7529.59</v>
      </c>
      <c r="J21" s="17"/>
    </row>
    <row r="22" spans="2:10" ht="27" thickTop="1" thickBot="1" x14ac:dyDescent="0.3">
      <c r="B22" s="12" t="s">
        <v>13</v>
      </c>
      <c r="C22" s="9"/>
      <c r="D22" s="13"/>
      <c r="E22" s="13"/>
      <c r="F22" s="13"/>
      <c r="G22" s="13"/>
      <c r="H22" s="13"/>
      <c r="I22" s="13"/>
      <c r="J22" s="17"/>
    </row>
    <row r="23" spans="2:10" ht="39.75" thickTop="1" thickBot="1" x14ac:dyDescent="0.3">
      <c r="B23" s="12" t="s">
        <v>14</v>
      </c>
      <c r="C23" s="9"/>
      <c r="D23" s="13">
        <v>7529.59</v>
      </c>
      <c r="E23" s="13">
        <v>1632.38</v>
      </c>
      <c r="F23" s="13">
        <v>3080.12</v>
      </c>
      <c r="G23" s="13">
        <v>4446.8</v>
      </c>
      <c r="H23" s="13"/>
      <c r="I23" s="13">
        <v>7529.59</v>
      </c>
      <c r="J23" s="17"/>
    </row>
    <row r="24" spans="2:10" ht="14.25" thickTop="1" thickBot="1" x14ac:dyDescent="0.3"/>
    <row r="25" spans="2:10" ht="25.5" x14ac:dyDescent="0.25">
      <c r="B25" s="18" t="s">
        <v>25</v>
      </c>
      <c r="C25" s="19"/>
      <c r="D25" s="20">
        <f>[1]PAIF!C40/1000</f>
        <v>29356.276999999998</v>
      </c>
      <c r="E25" s="20">
        <f>[1]PAIF!$D$40/1000</f>
        <v>24467.56494</v>
      </c>
      <c r="F25" s="20">
        <f>[1]PAIF!$D$40/1000</f>
        <v>24467.56494</v>
      </c>
      <c r="G25" s="20">
        <f>[1]PAIF!$D$40/1000</f>
        <v>24467.56494</v>
      </c>
      <c r="H25" s="20">
        <f>[1]PAIF!$D$40/1000</f>
        <v>24467.56494</v>
      </c>
      <c r="I25" s="21">
        <f>[1]PAIF!E40/1000</f>
        <v>31103.315999999999</v>
      </c>
    </row>
    <row r="26" spans="2:10" ht="26.25" thickBot="1" x14ac:dyDescent="0.3">
      <c r="B26" s="22" t="s">
        <v>26</v>
      </c>
      <c r="C26" s="23"/>
      <c r="D26" s="24">
        <f>-[1]EFE!C34/1000</f>
        <v>10388.707</v>
      </c>
      <c r="E26" s="24">
        <f>-[1]EFE!$D$34/1000</f>
        <v>5129.5996399999995</v>
      </c>
      <c r="F26" s="24">
        <f>-[1]EFE!$D$34/1000</f>
        <v>5129.5996399999995</v>
      </c>
      <c r="G26" s="24">
        <f>-[1]EFE!$D$34/1000</f>
        <v>5129.5996399999995</v>
      </c>
      <c r="H26" s="24">
        <f>-[1]EFE!$D$34/1000</f>
        <v>5129.5996399999995</v>
      </c>
      <c r="I26" s="25">
        <f>-[1]EFE!E34/1000</f>
        <v>6317.1390000000001</v>
      </c>
    </row>
  </sheetData>
  <mergeCells count="4">
    <mergeCell ref="B1:I1"/>
    <mergeCell ref="B2:I2"/>
    <mergeCell ref="B3:I3"/>
    <mergeCell ref="E15:H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</Orden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7D0225-3038-45BA-959B-FEA97A58CCA7}"/>
</file>

<file path=customXml/itemProps2.xml><?xml version="1.0" encoding="utf-8"?>
<ds:datastoreItem xmlns:ds="http://schemas.openxmlformats.org/officeDocument/2006/customXml" ds:itemID="{C45160A6-D889-4236-9C80-62E242163272}"/>
</file>

<file path=customXml/itemProps3.xml><?xml version="1.0" encoding="utf-8"?>
<ds:datastoreItem xmlns:ds="http://schemas.openxmlformats.org/officeDocument/2006/customXml" ds:itemID="{87E4996F-1BB7-4D76-89E8-7EAD0F7338B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2015-11-18T13:04:07Z</dcterms:created>
  <dcterms:modified xsi:type="dcterms:W3CDTF">2015-11-23T10:38:26Z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11400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