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7520" activeTab="1"/>
  </bookViews>
  <sheets>
    <sheet name="BALANCE" sheetId="1" r:id="rId1"/>
    <sheet name="PY 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2" l="1"/>
  <c r="B67" i="2"/>
  <c r="B63" i="2"/>
  <c r="B59" i="2"/>
  <c r="B55" i="2" s="1"/>
  <c r="B56" i="2"/>
  <c r="B51" i="2"/>
  <c r="B48" i="2"/>
  <c r="B42" i="2"/>
  <c r="B37" i="2"/>
  <c r="B33" i="2"/>
  <c r="B29" i="2"/>
  <c r="B25" i="2"/>
  <c r="B24" i="2" s="1"/>
  <c r="B15" i="2"/>
  <c r="B10" i="2"/>
  <c r="D58" i="1"/>
  <c r="D52" i="1"/>
  <c r="D49" i="1" s="1"/>
  <c r="D40" i="1"/>
  <c r="D35" i="1"/>
  <c r="D34" i="1"/>
  <c r="D32" i="1"/>
  <c r="D31" i="1"/>
  <c r="D30" i="1"/>
  <c r="D29" i="1" s="1"/>
  <c r="D17" i="1"/>
  <c r="D14" i="1"/>
  <c r="D10" i="1"/>
  <c r="D9" i="1" s="1"/>
  <c r="B56" i="1"/>
  <c r="B48" i="1"/>
  <c r="B42" i="1"/>
  <c r="B40" i="1" s="1"/>
  <c r="B31" i="1" s="1"/>
  <c r="B33" i="1"/>
  <c r="B22" i="1"/>
  <c r="B19" i="1"/>
  <c r="B15" i="1"/>
  <c r="B9" i="1"/>
  <c r="B74" i="2" l="1"/>
  <c r="B8" i="1"/>
  <c r="B9" i="2"/>
  <c r="B54" i="2" s="1"/>
  <c r="B75" i="2" s="1"/>
  <c r="B77" i="2" s="1"/>
  <c r="B82" i="2" s="1"/>
  <c r="D8" i="1"/>
  <c r="D68" i="1" s="1"/>
  <c r="B68" i="1"/>
</calcChain>
</file>

<file path=xl/sharedStrings.xml><?xml version="1.0" encoding="utf-8"?>
<sst xmlns="http://schemas.openxmlformats.org/spreadsheetml/2006/main" count="190" uniqueCount="176">
  <si>
    <t>BALANCE DE SITUACIÓN</t>
  </si>
  <si>
    <t>ACTIVO</t>
  </si>
  <si>
    <t>A) ACTIVO NO CORRIENTE</t>
  </si>
  <si>
    <t xml:space="preserve">     I. Inmovilizado intangible</t>
  </si>
  <si>
    <t xml:space="preserve">              1. Desarrollo</t>
  </si>
  <si>
    <t xml:space="preserve">              2. Concesiones</t>
  </si>
  <si>
    <t xml:space="preserve">              3. Patentes, licencias, marcas y similares</t>
  </si>
  <si>
    <t xml:space="preserve">              4. Aplicaciones informáticas</t>
  </si>
  <si>
    <t xml:space="preserve">              5. Otro inmovilizado intangible</t>
  </si>
  <si>
    <t xml:space="preserve">     II. Inmovilizado material</t>
  </si>
  <si>
    <t xml:space="preserve">              1. Terrenos y construcciones</t>
  </si>
  <si>
    <t xml:space="preserve">              2. Instalaciones técnicas y otro inmovilizado material</t>
  </si>
  <si>
    <t xml:space="preserve">              3. Inmovilizado en curso y anticipos</t>
  </si>
  <si>
    <t xml:space="preserve">     III. Inversiones inmobiliarias</t>
  </si>
  <si>
    <t xml:space="preserve">              1. Terrenos</t>
  </si>
  <si>
    <t xml:space="preserve">              2. Construcciones</t>
  </si>
  <si>
    <t xml:space="preserve">     IV. Inversiones financieras a largo plazo</t>
  </si>
  <si>
    <t xml:space="preserve">              1. Instrumentos de patrimonio</t>
  </si>
  <si>
    <t xml:space="preserve">              2. Créditos a terceros</t>
  </si>
  <si>
    <t xml:space="preserve">              3. Valores representativos de deuda</t>
  </si>
  <si>
    <t xml:space="preserve">              4. Derivados</t>
  </si>
  <si>
    <t xml:space="preserve">              5. Inv.financ. en Empresas Municipales, OOAA y Ayto</t>
  </si>
  <si>
    <t xml:space="preserve">              6. Otros activos financieros</t>
  </si>
  <si>
    <t xml:space="preserve">      V. Activos por impuesto diferido</t>
  </si>
  <si>
    <t>B) ACTIVO CORRIENTE</t>
  </si>
  <si>
    <t xml:space="preserve">       I. Activos no corrientes mantenidos para la venta</t>
  </si>
  <si>
    <t xml:space="preserve">      II. Existencias</t>
  </si>
  <si>
    <t xml:space="preserve">               1. Comerciales</t>
  </si>
  <si>
    <t xml:space="preserve">               2. Materias primas y otros aprovisionamientos</t>
  </si>
  <si>
    <t xml:space="preserve">               3. Productos en curso</t>
  </si>
  <si>
    <t xml:space="preserve">               4. Productos terminados</t>
  </si>
  <si>
    <t xml:space="preserve">               5. Subproductos, residuos y materiales recuperados</t>
  </si>
  <si>
    <t xml:space="preserve">               6. Anticipos a proveedores</t>
  </si>
  <si>
    <t xml:space="preserve">     III. Deudores comerciales y otras cuentas a cobrar</t>
  </si>
  <si>
    <t xml:space="preserve">              1. Clientes por ventas y prestaciones de servicios</t>
  </si>
  <si>
    <t xml:space="preserve">              2. Ayuntamiento, OOAA, Empr.Municipales, deudores</t>
  </si>
  <si>
    <t xml:space="preserve">              3. Deudores varios</t>
  </si>
  <si>
    <t xml:space="preserve">              4. Personal</t>
  </si>
  <si>
    <t xml:space="preserve">              5. Activos por impuesto corriente</t>
  </si>
  <si>
    <t xml:space="preserve">              6. Otros créditos con las Administraciones Públicas</t>
  </si>
  <si>
    <t xml:space="preserve">              7. Accionistas (socios) por desembolsos exigidos</t>
  </si>
  <si>
    <t xml:space="preserve">     IV. Inversiones financieras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</si>
  <si>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</si>
  <si>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</si>
  <si>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</si>
  <si>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          2. Otros activos líquidos equivalentes</t>
  </si>
  <si>
    <t>TOTAL ACTIVO (A+B)</t>
  </si>
  <si>
    <t>PRESUPUESTO DE EXPLOTACIÓN. CUENTA DE PÉRDIDAS Y GANANCIAS</t>
  </si>
  <si>
    <t>CIERRE</t>
  </si>
  <si>
    <t>30.06.2024</t>
  </si>
  <si>
    <t>PATRIMONIO NETO Y PASIVO</t>
  </si>
  <si>
    <t>A) PATRIMONIO NETO</t>
  </si>
  <si>
    <t>A-1) Fondos Propios</t>
  </si>
  <si>
    <t xml:space="preserve">       I. Capital</t>
  </si>
  <si>
    <t xml:space="preserve">              1. Capital escriturado</t>
  </si>
  <si>
    <t xml:space="preserve">              2. (Capital no exigido)</t>
  </si>
  <si>
    <t xml:space="preserve">      II. Prima de emisión</t>
  </si>
  <si>
    <t xml:space="preserve">     III. Reservas</t>
  </si>
  <si>
    <t xml:space="preserve">             1. Reserva legal</t>
  </si>
  <si>
    <t xml:space="preserve">             2. Otras reservas</t>
  </si>
  <si>
    <t xml:space="preserve">     IV. Resultados de ejercicios anteriores</t>
  </si>
  <si>
    <t xml:space="preserve">            1. Remanente</t>
  </si>
  <si>
    <t xml:space="preserve">            2. (Resultados negativos de ejercicios anteriores)</t>
  </si>
  <si>
    <t xml:space="preserve">     V. Otras aportaciones de socios</t>
  </si>
  <si>
    <t xml:space="preserve">    VI. Resultado del ejercicio</t>
  </si>
  <si>
    <t xml:space="preserve">   VII. (Dividendo a cuenta)</t>
  </si>
  <si>
    <t>A-2) Ajustes por cambios de valor</t>
  </si>
  <si>
    <t xml:space="preserve">     I. Activos financieros disponibles venta</t>
  </si>
  <si>
    <t xml:space="preserve">    II. Operaciones de cobertura</t>
  </si>
  <si>
    <t xml:space="preserve">   III. Otros</t>
  </si>
  <si>
    <t>A-3) Subvenciones, donaciones y legados recibidos</t>
  </si>
  <si>
    <t xml:space="preserve">     I. Subvenciones de capital del Ayuntamiento</t>
  </si>
  <si>
    <t xml:space="preserve">    II. Otras subvenciones de capital</t>
  </si>
  <si>
    <t xml:space="preserve">   III. Adscripción de bienes</t>
  </si>
  <si>
    <t>B) PASIVO NO CORRIENTE</t>
  </si>
  <si>
    <t xml:space="preserve">      I. Provisiones a largo plazo</t>
  </si>
  <si>
    <t xml:space="preserve">          1. Obligaciones por prestaciones a LP al personal</t>
  </si>
  <si>
    <t xml:space="preserve">          2. Actuaciones medioambientales</t>
  </si>
  <si>
    <t xml:space="preserve">          3. Provisiones por reestructuración</t>
  </si>
  <si>
    <t xml:space="preserve">          4. Otras provisiones (PLEITOS)</t>
  </si>
  <si>
    <t xml:space="preserve">    II. Deudas a largo plazo</t>
  </si>
  <si>
    <t xml:space="preserve">         1. Deudas con entidades de credito</t>
  </si>
  <si>
    <t xml:space="preserve">         2. Acreedores por arrendamiento financiero</t>
  </si>
  <si>
    <t xml:space="preserve">         3. Derivados</t>
  </si>
  <si>
    <t xml:space="preserve">         4. Otros pasivos financieros (FIANZAS)</t>
  </si>
  <si>
    <t xml:space="preserve">   III. Deudas con el Ayto., OOAA, Empr.Munic. a LP</t>
  </si>
  <si>
    <t xml:space="preserve">   IV. Pasivos por impuesto diferido</t>
  </si>
  <si>
    <t xml:space="preserve">   V. Periodificaciones a largo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</si>
  <si>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</si>
  <si>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</si>
  <si>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</si>
  <si>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</si>
  <si>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   4. Otros pasivos financieros</t>
  </si>
  <si>
    <t xml:space="preserve">   IV. Deudas con el Ayto., OOAA, Empr.Munic. a CP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</si>
  <si>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</si>
  <si>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</si>
  <si>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</si>
  <si>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</si>
  <si>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</si>
  <si>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</si>
  <si>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</si>
  <si>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</si>
  <si>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</si>
  <si>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PATRIMONIO NETO Y PASIVO (A+B+C)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</si>
  <si>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</si>
  <si>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</si>
  <si>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</si>
  <si>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</si>
  <si>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</si>
  <si>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</si>
  <si>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</si>
  <si>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        b) Prestaciones de servicios</t>
  </si>
  <si>
    <t xml:space="preserve"> - Plan Rehabilita 2022</t>
  </si>
  <si>
    <t xml:space="preserve"> - Oficina Verde</t>
  </si>
  <si>
    <t xml:space="preserve"> - Finalizacion expedientes 2013-2016</t>
  </si>
  <si>
    <t xml:space="preserve"> - Plan Madre  2017-2018</t>
  </si>
  <si>
    <t xml:space="preserve"> - SAREB</t>
  </si>
  <si>
    <t xml:space="preserve"> - Otras encomiendas de gestión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</si>
  <si>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</si>
  <si>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</si>
  <si>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</si>
  <si>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</si>
  <si>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</si>
  <si>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</si>
  <si>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</si>
  <si>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</si>
  <si>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</si>
  <si>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</si>
  <si>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</si>
  <si>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</si>
  <si>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</si>
  <si>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</si>
  <si>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</si>
  <si>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</si>
  <si>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</si>
  <si>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</si>
  <si>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</si>
  <si>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</si>
  <si>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</si>
  <si>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</si>
  <si>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</si>
  <si>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</si>
  <si>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</si>
  <si>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 plieitos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</si>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</sst>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" fontId="7" fillId="3" borderId="10" xfId="0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>
      <alignment vertical="center"/>
    </xf>
    <xf numFmtId="4" fontId="7" fillId="3" borderId="14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4" fontId="7" fillId="3" borderId="20" xfId="0" applyNumberFormat="1" applyFont="1" applyFill="1" applyBorder="1" applyAlignment="1" applyProtection="1">
      <alignment vertical="center"/>
      <protection locked="0"/>
    </xf>
    <xf numFmtId="14" fontId="2" fillId="2" borderId="7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4" fontId="7" fillId="0" borderId="11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7" fillId="4" borderId="10" xfId="0" applyNumberFormat="1" applyFont="1" applyFill="1" applyBorder="1" applyAlignment="1">
      <alignment vertical="center"/>
    </xf>
    <xf numFmtId="0" fontId="0" fillId="4" borderId="5" xfId="0" applyFill="1" applyBorder="1"/>
    <xf numFmtId="0" fontId="0" fillId="4" borderId="0" xfId="0" applyFill="1"/>
    <xf numFmtId="0" fontId="0" fillId="4" borderId="26" xfId="0" applyFill="1" applyBorder="1"/>
    <xf numFmtId="0" fontId="0" fillId="0" borderId="26" xfId="0" applyBorder="1"/>
    <xf numFmtId="14" fontId="2" fillId="2" borderId="18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3" fontId="7" fillId="0" borderId="27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7" fillId="4" borderId="14" xfId="0" applyNumberFormat="1" applyFont="1" applyFill="1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32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6" fillId="0" borderId="31" xfId="0" applyNumberFormat="1" applyFont="1" applyBorder="1" applyAlignment="1">
      <alignment vertical="center"/>
    </xf>
    <xf numFmtId="4" fontId="7" fillId="4" borderId="14" xfId="0" applyNumberFormat="1" applyFont="1" applyFill="1" applyBorder="1" applyAlignment="1" applyProtection="1">
      <alignment vertical="center"/>
      <protection locked="0"/>
    </xf>
    <xf numFmtId="4" fontId="7" fillId="0" borderId="8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4" fontId="9" fillId="0" borderId="22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7" fillId="4" borderId="20" xfId="0" applyNumberFormat="1" applyFont="1" applyFill="1" applyBorder="1" applyAlignment="1" applyProtection="1">
      <alignment vertical="center"/>
      <protection locked="0"/>
    </xf>
    <xf numFmtId="4" fontId="7" fillId="3" borderId="28" xfId="0" applyNumberFormat="1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1" fillId="0" borderId="0" xfId="0" applyFont="1"/>
    <xf numFmtId="0" fontId="0" fillId="0" borderId="24" xfId="0" applyBorder="1"/>
    <xf numFmtId="0" fontId="1" fillId="4" borderId="0" xfId="0" applyFont="1" applyFill="1" applyBorder="1"/>
    <xf numFmtId="0" fontId="0" fillId="4" borderId="0" xfId="0" applyFill="1" applyBorder="1"/>
    <xf numFmtId="0" fontId="1" fillId="4" borderId="30" xfId="0" applyFont="1" applyFill="1" applyBorder="1"/>
    <xf numFmtId="0" fontId="0" fillId="4" borderId="30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activeCell="D75" sqref="D75"/>
    </sheetView>
  </sheetViews>
  <sheetFormatPr baseColWidth="10" defaultRowHeight="15" x14ac:dyDescent="0.25"/>
  <cols>
    <col min="1" max="1" width="49.140625" customWidth="1"/>
    <col min="2" max="2" width="34.85546875" customWidth="1"/>
    <col min="3" max="3" width="51" customWidth="1"/>
    <col min="4" max="4" width="30.85546875" customWidth="1"/>
  </cols>
  <sheetData>
    <row r="1" spans="1:4" x14ac:dyDescent="0.25">
      <c r="A1" s="77"/>
      <c r="B1" s="78"/>
      <c r="C1" s="78"/>
      <c r="D1" s="79"/>
    </row>
    <row r="2" spans="1:4" ht="18" x14ac:dyDescent="0.25">
      <c r="A2" s="74" t="s">
        <v>0</v>
      </c>
      <c r="B2" s="75"/>
      <c r="C2" s="75"/>
      <c r="D2" s="76"/>
    </row>
    <row r="3" spans="1:4" x14ac:dyDescent="0.25">
      <c r="A3" s="29"/>
      <c r="B3" s="30"/>
      <c r="C3" s="30"/>
      <c r="D3" s="31"/>
    </row>
    <row r="4" spans="1:4" ht="15.75" thickBot="1" x14ac:dyDescent="0.3">
      <c r="A4" s="29"/>
      <c r="D4" s="32"/>
    </row>
    <row r="5" spans="1:4" ht="15.75" customHeight="1" x14ac:dyDescent="0.25">
      <c r="A5" s="71" t="s">
        <v>1</v>
      </c>
      <c r="B5" s="20" t="s">
        <v>48</v>
      </c>
      <c r="C5" s="73" t="s">
        <v>50</v>
      </c>
      <c r="D5" s="33" t="s">
        <v>48</v>
      </c>
    </row>
    <row r="6" spans="1:4" ht="16.5" thickBot="1" x14ac:dyDescent="0.3">
      <c r="A6" s="72"/>
      <c r="B6" s="21" t="s">
        <v>49</v>
      </c>
      <c r="C6" s="72"/>
      <c r="D6" s="34" t="s">
        <v>49</v>
      </c>
    </row>
    <row r="7" spans="1:4" ht="15.75" thickTop="1" x14ac:dyDescent="0.25">
      <c r="A7" s="2"/>
      <c r="B7" s="22"/>
      <c r="C7" s="41"/>
      <c r="D7" s="35"/>
    </row>
    <row r="8" spans="1:4" ht="15.75" x14ac:dyDescent="0.25">
      <c r="A8" s="3" t="s">
        <v>2</v>
      </c>
      <c r="B8" s="23">
        <f>B9+B15+B19+B22+B29</f>
        <v>984870593.80000007</v>
      </c>
      <c r="C8" s="42" t="s">
        <v>51</v>
      </c>
      <c r="D8" s="36">
        <f>D9+D24+D29</f>
        <v>1210500193.3100002</v>
      </c>
    </row>
    <row r="9" spans="1:4" ht="16.5" x14ac:dyDescent="0.25">
      <c r="A9" s="4" t="s">
        <v>3</v>
      </c>
      <c r="B9" s="24">
        <f>SUM(B10:B14)</f>
        <v>629245.44999999995</v>
      </c>
      <c r="C9" s="43" t="s">
        <v>52</v>
      </c>
      <c r="D9" s="37">
        <f>D10+D13+D14+D17+D20+D21+D22</f>
        <v>316591647.39000005</v>
      </c>
    </row>
    <row r="10" spans="1:4" ht="16.5" x14ac:dyDescent="0.25">
      <c r="A10" s="5" t="s">
        <v>4</v>
      </c>
      <c r="B10" s="11"/>
      <c r="C10" s="44" t="s">
        <v>53</v>
      </c>
      <c r="D10" s="37">
        <f>SUM(D11:D12)</f>
        <v>147030142.5</v>
      </c>
    </row>
    <row r="11" spans="1:4" x14ac:dyDescent="0.25">
      <c r="A11" s="5" t="s">
        <v>5</v>
      </c>
      <c r="B11" s="11"/>
      <c r="C11" s="45" t="s">
        <v>54</v>
      </c>
      <c r="D11" s="13">
        <v>147030142.5</v>
      </c>
    </row>
    <row r="12" spans="1:4" x14ac:dyDescent="0.25">
      <c r="A12" s="5" t="s">
        <v>6</v>
      </c>
      <c r="B12" s="11"/>
      <c r="C12" s="45" t="s">
        <v>55</v>
      </c>
      <c r="D12" s="13"/>
    </row>
    <row r="13" spans="1:4" ht="16.5" x14ac:dyDescent="0.25">
      <c r="A13" s="5" t="s">
        <v>7</v>
      </c>
      <c r="B13" s="11">
        <v>604722.11</v>
      </c>
      <c r="C13" s="44" t="s">
        <v>56</v>
      </c>
      <c r="D13" s="13"/>
    </row>
    <row r="14" spans="1:4" ht="16.5" x14ac:dyDescent="0.25">
      <c r="A14" s="5" t="s">
        <v>8</v>
      </c>
      <c r="B14" s="11">
        <v>24523.34</v>
      </c>
      <c r="C14" s="44" t="s">
        <v>57</v>
      </c>
      <c r="D14" s="37">
        <f>SUM(D15:D16)</f>
        <v>90669044.060000002</v>
      </c>
    </row>
    <row r="15" spans="1:4" ht="16.5" x14ac:dyDescent="0.25">
      <c r="A15" s="4" t="s">
        <v>9</v>
      </c>
      <c r="B15" s="24">
        <f>SUM(B16:B18)</f>
        <v>23054293.629999999</v>
      </c>
      <c r="C15" s="45" t="s">
        <v>58</v>
      </c>
      <c r="D15" s="13">
        <v>21637428.27</v>
      </c>
    </row>
    <row r="16" spans="1:4" x14ac:dyDescent="0.25">
      <c r="A16" s="5" t="s">
        <v>10</v>
      </c>
      <c r="B16" s="11">
        <v>20498072</v>
      </c>
      <c r="C16" s="46" t="s">
        <v>59</v>
      </c>
      <c r="D16" s="13">
        <v>69031615.790000007</v>
      </c>
    </row>
    <row r="17" spans="1:4" ht="16.5" x14ac:dyDescent="0.25">
      <c r="A17" s="5" t="s">
        <v>11</v>
      </c>
      <c r="B17" s="11">
        <v>2556221.6300000004</v>
      </c>
      <c r="C17" s="44" t="s">
        <v>60</v>
      </c>
      <c r="D17" s="37">
        <f>SUM(D18:D19)</f>
        <v>0</v>
      </c>
    </row>
    <row r="18" spans="1:4" x14ac:dyDescent="0.25">
      <c r="A18" s="5" t="s">
        <v>12</v>
      </c>
      <c r="B18" s="11"/>
      <c r="C18" s="46" t="s">
        <v>61</v>
      </c>
      <c r="D18" s="13"/>
    </row>
    <row r="19" spans="1:4" ht="16.5" x14ac:dyDescent="0.25">
      <c r="A19" s="4" t="s">
        <v>13</v>
      </c>
      <c r="B19" s="24">
        <f>SUM(B20:B21)</f>
        <v>951417747.09000003</v>
      </c>
      <c r="C19" s="45" t="s">
        <v>62</v>
      </c>
      <c r="D19" s="13"/>
    </row>
    <row r="20" spans="1:4" ht="16.5" x14ac:dyDescent="0.25">
      <c r="A20" s="5" t="s">
        <v>14</v>
      </c>
      <c r="B20" s="11">
        <v>269869316.74000001</v>
      </c>
      <c r="C20" s="47" t="s">
        <v>63</v>
      </c>
      <c r="D20" s="13">
        <v>62199432.729999997</v>
      </c>
    </row>
    <row r="21" spans="1:4" ht="16.5" x14ac:dyDescent="0.25">
      <c r="A21" s="5" t="s">
        <v>15</v>
      </c>
      <c r="B21" s="11">
        <v>681548430.35000002</v>
      </c>
      <c r="C21" s="44" t="s">
        <v>64</v>
      </c>
      <c r="D21" s="38">
        <v>16693028.100000003</v>
      </c>
    </row>
    <row r="22" spans="1:4" ht="16.5" x14ac:dyDescent="0.25">
      <c r="A22" s="4" t="s">
        <v>16</v>
      </c>
      <c r="B22" s="24">
        <f>SUM(B23:B28)</f>
        <v>9753016.3599999994</v>
      </c>
      <c r="C22" s="44" t="s">
        <v>65</v>
      </c>
      <c r="D22" s="13"/>
    </row>
    <row r="23" spans="1:4" x14ac:dyDescent="0.25">
      <c r="A23" s="5" t="s">
        <v>17</v>
      </c>
      <c r="B23" s="11"/>
      <c r="C23" s="41"/>
      <c r="D23" s="37"/>
    </row>
    <row r="24" spans="1:4" ht="15.75" x14ac:dyDescent="0.25">
      <c r="A24" s="5" t="s">
        <v>18</v>
      </c>
      <c r="B24" s="11">
        <v>4455948.78</v>
      </c>
      <c r="C24" s="43" t="s">
        <v>66</v>
      </c>
      <c r="D24" s="37"/>
    </row>
    <row r="25" spans="1:4" ht="16.5" x14ac:dyDescent="0.25">
      <c r="A25" s="5" t="s">
        <v>19</v>
      </c>
      <c r="B25" s="11"/>
      <c r="C25" s="47" t="s">
        <v>67</v>
      </c>
      <c r="D25" s="13"/>
    </row>
    <row r="26" spans="1:4" ht="16.5" x14ac:dyDescent="0.25">
      <c r="A26" s="5" t="s">
        <v>20</v>
      </c>
      <c r="B26" s="11"/>
      <c r="C26" s="47" t="s">
        <v>68</v>
      </c>
      <c r="D26" s="13"/>
    </row>
    <row r="27" spans="1:4" ht="16.5" x14ac:dyDescent="0.25">
      <c r="A27" s="5" t="s">
        <v>21</v>
      </c>
      <c r="B27" s="11"/>
      <c r="C27" s="44" t="s">
        <v>69</v>
      </c>
      <c r="D27" s="13"/>
    </row>
    <row r="28" spans="1:4" x14ac:dyDescent="0.25">
      <c r="A28" s="5" t="s">
        <v>22</v>
      </c>
      <c r="B28" s="11">
        <v>5297067.58</v>
      </c>
      <c r="C28" s="41"/>
      <c r="D28" s="37"/>
    </row>
    <row r="29" spans="1:4" ht="16.5" x14ac:dyDescent="0.25">
      <c r="A29" s="4" t="s">
        <v>23</v>
      </c>
      <c r="B29" s="11">
        <v>16291.27</v>
      </c>
      <c r="C29" s="43" t="s">
        <v>70</v>
      </c>
      <c r="D29" s="37">
        <f>SUM(D30:D32)</f>
        <v>893908545.92000008</v>
      </c>
    </row>
    <row r="30" spans="1:4" ht="16.5" x14ac:dyDescent="0.25">
      <c r="A30" s="6"/>
      <c r="B30" s="24"/>
      <c r="C30" s="47" t="s">
        <v>71</v>
      </c>
      <c r="D30" s="13">
        <f>893908545.92-D31-D32</f>
        <v>578180087.73000002</v>
      </c>
    </row>
    <row r="31" spans="1:4" ht="16.5" x14ac:dyDescent="0.25">
      <c r="A31" s="3" t="s">
        <v>24</v>
      </c>
      <c r="B31" s="23">
        <f>B32+B33+B40+B48+B55+B56</f>
        <v>307507514.41000003</v>
      </c>
      <c r="C31" s="47" t="s">
        <v>72</v>
      </c>
      <c r="D31" s="13">
        <f>B31-25000-62889.22</f>
        <v>307419625.19</v>
      </c>
    </row>
    <row r="32" spans="1:4" ht="16.5" x14ac:dyDescent="0.25">
      <c r="A32" s="4" t="s">
        <v>25</v>
      </c>
      <c r="B32" s="11"/>
      <c r="C32" s="44" t="s">
        <v>73</v>
      </c>
      <c r="D32" s="13">
        <f>B32+8308833</f>
        <v>8308833</v>
      </c>
    </row>
    <row r="33" spans="1:4" ht="16.5" x14ac:dyDescent="0.25">
      <c r="A33" s="7" t="s">
        <v>26</v>
      </c>
      <c r="B33" s="24">
        <f>SUM(B34:B39)</f>
        <v>14557348.01</v>
      </c>
      <c r="C33" s="48"/>
      <c r="D33" s="39"/>
    </row>
    <row r="34" spans="1:4" ht="15.75" x14ac:dyDescent="0.25">
      <c r="A34" s="5" t="s">
        <v>27</v>
      </c>
      <c r="B34" s="11"/>
      <c r="C34" s="42" t="s">
        <v>74</v>
      </c>
      <c r="D34" s="36">
        <f>D35+D40+D45+D46+D47</f>
        <v>10674015.120000001</v>
      </c>
    </row>
    <row r="35" spans="1:4" ht="16.5" x14ac:dyDescent="0.25">
      <c r="A35" s="5" t="s">
        <v>28</v>
      </c>
      <c r="B35" s="11">
        <v>14557348.01</v>
      </c>
      <c r="C35" s="44" t="s">
        <v>75</v>
      </c>
      <c r="D35" s="37">
        <f>SUM(D36:D39)</f>
        <v>1909780.65</v>
      </c>
    </row>
    <row r="36" spans="1:4" x14ac:dyDescent="0.25">
      <c r="A36" s="5" t="s">
        <v>29</v>
      </c>
      <c r="B36" s="11"/>
      <c r="C36" s="45" t="s">
        <v>76</v>
      </c>
      <c r="D36" s="13"/>
    </row>
    <row r="37" spans="1:4" x14ac:dyDescent="0.25">
      <c r="A37" s="5" t="s">
        <v>30</v>
      </c>
      <c r="B37" s="11"/>
      <c r="C37" s="45" t="s">
        <v>77</v>
      </c>
      <c r="D37" s="13"/>
    </row>
    <row r="38" spans="1:4" x14ac:dyDescent="0.25">
      <c r="A38" s="5" t="s">
        <v>31</v>
      </c>
      <c r="B38" s="11"/>
      <c r="C38" s="45" t="s">
        <v>78</v>
      </c>
      <c r="D38" s="13"/>
    </row>
    <row r="39" spans="1:4" x14ac:dyDescent="0.25">
      <c r="A39" s="5" t="s">
        <v>32</v>
      </c>
      <c r="B39" s="11"/>
      <c r="C39" s="45" t="s">
        <v>79</v>
      </c>
      <c r="D39" s="13">
        <v>1909780.65</v>
      </c>
    </row>
    <row r="40" spans="1:4" ht="16.5" x14ac:dyDescent="0.25">
      <c r="A40" s="7" t="s">
        <v>33</v>
      </c>
      <c r="B40" s="24">
        <f>SUM(B41:B47)</f>
        <v>118786075.53000002</v>
      </c>
      <c r="C40" s="44" t="s">
        <v>80</v>
      </c>
      <c r="D40" s="37">
        <f>SUM(D41:D44)</f>
        <v>6462245.1400000006</v>
      </c>
    </row>
    <row r="41" spans="1:4" x14ac:dyDescent="0.25">
      <c r="A41" s="8" t="s">
        <v>34</v>
      </c>
      <c r="B41" s="11">
        <v>10408486.73</v>
      </c>
      <c r="C41" s="45" t="s">
        <v>81</v>
      </c>
      <c r="D41" s="13">
        <v>0</v>
      </c>
    </row>
    <row r="42" spans="1:4" x14ac:dyDescent="0.25">
      <c r="A42" s="8" t="s">
        <v>35</v>
      </c>
      <c r="B42" s="11">
        <f>103861194.23-140035.82+12462.67</f>
        <v>103733621.08000001</v>
      </c>
      <c r="C42" s="45" t="s">
        <v>82</v>
      </c>
      <c r="D42" s="38">
        <v>3375685.56</v>
      </c>
    </row>
    <row r="43" spans="1:4" x14ac:dyDescent="0.25">
      <c r="A43" s="8" t="s">
        <v>36</v>
      </c>
      <c r="B43" s="11">
        <v>3828853.29</v>
      </c>
      <c r="C43" s="45" t="s">
        <v>83</v>
      </c>
      <c r="D43" s="13"/>
    </row>
    <row r="44" spans="1:4" x14ac:dyDescent="0.25">
      <c r="A44" s="5" t="s">
        <v>37</v>
      </c>
      <c r="B44" s="11">
        <v>58620.86</v>
      </c>
      <c r="C44" s="45" t="s">
        <v>84</v>
      </c>
      <c r="D44" s="13">
        <v>3086559.58</v>
      </c>
    </row>
    <row r="45" spans="1:4" ht="16.5" x14ac:dyDescent="0.25">
      <c r="A45" s="5" t="s">
        <v>38</v>
      </c>
      <c r="B45" s="11">
        <v>395373.85</v>
      </c>
      <c r="C45" s="44" t="s">
        <v>85</v>
      </c>
      <c r="D45" s="37"/>
    </row>
    <row r="46" spans="1:4" ht="16.5" x14ac:dyDescent="0.25">
      <c r="A46" s="5" t="s">
        <v>39</v>
      </c>
      <c r="B46" s="11">
        <v>361119.72</v>
      </c>
      <c r="C46" s="44" t="s">
        <v>86</v>
      </c>
      <c r="D46" s="13">
        <v>2301989.33</v>
      </c>
    </row>
    <row r="47" spans="1:4" ht="16.5" x14ac:dyDescent="0.25">
      <c r="A47" s="8" t="s">
        <v>40</v>
      </c>
      <c r="B47" s="11"/>
      <c r="C47" s="44" t="s">
        <v>87</v>
      </c>
      <c r="D47" s="13"/>
    </row>
    <row r="48" spans="1:4" ht="16.5" x14ac:dyDescent="0.25">
      <c r="A48" s="7" t="s">
        <v>41</v>
      </c>
      <c r="B48" s="24">
        <f>SUM(B49:B54)</f>
        <v>140035.82</v>
      </c>
      <c r="C48" s="49"/>
      <c r="D48" s="37"/>
    </row>
    <row r="49" spans="1:4" ht="15.75" x14ac:dyDescent="0.25">
      <c r="A49" s="5" t="s">
        <v>17</v>
      </c>
      <c r="B49" s="11"/>
      <c r="C49" s="50" t="s">
        <v>88</v>
      </c>
      <c r="D49" s="36">
        <f>D50+D51+D52+D57+D58+D66</f>
        <v>71203899.780000001</v>
      </c>
    </row>
    <row r="50" spans="1:4" ht="16.5" x14ac:dyDescent="0.25">
      <c r="A50" s="5" t="s">
        <v>18</v>
      </c>
      <c r="B50" s="11"/>
      <c r="C50" s="44" t="s">
        <v>89</v>
      </c>
      <c r="D50" s="13"/>
    </row>
    <row r="51" spans="1:4" ht="16.5" x14ac:dyDescent="0.25">
      <c r="A51" s="5" t="s">
        <v>19</v>
      </c>
      <c r="B51" s="11"/>
      <c r="C51" s="44" t="s">
        <v>90</v>
      </c>
      <c r="D51" s="13"/>
    </row>
    <row r="52" spans="1:4" ht="16.5" x14ac:dyDescent="0.25">
      <c r="A52" s="5" t="s">
        <v>20</v>
      </c>
      <c r="B52" s="11"/>
      <c r="C52" s="44" t="s">
        <v>91</v>
      </c>
      <c r="D52" s="37">
        <f>SUM(D53:D56)</f>
        <v>262256.71999999997</v>
      </c>
    </row>
    <row r="53" spans="1:4" x14ac:dyDescent="0.25">
      <c r="A53" s="5" t="s">
        <v>21</v>
      </c>
      <c r="B53" s="11">
        <v>140035.82</v>
      </c>
      <c r="C53" s="45" t="s">
        <v>81</v>
      </c>
      <c r="D53" s="13">
        <v>0</v>
      </c>
    </row>
    <row r="54" spans="1:4" x14ac:dyDescent="0.25">
      <c r="A54" s="5" t="s">
        <v>22</v>
      </c>
      <c r="B54" s="11"/>
      <c r="C54" s="45" t="s">
        <v>82</v>
      </c>
      <c r="D54" s="38">
        <v>262256.71999999997</v>
      </c>
    </row>
    <row r="55" spans="1:4" ht="16.5" x14ac:dyDescent="0.25">
      <c r="A55" s="7" t="s">
        <v>42</v>
      </c>
      <c r="B55" s="28">
        <v>4221725.87</v>
      </c>
      <c r="C55" s="45" t="s">
        <v>83</v>
      </c>
      <c r="D55" s="13"/>
    </row>
    <row r="56" spans="1:4" ht="16.5" x14ac:dyDescent="0.25">
      <c r="A56" s="7" t="s">
        <v>43</v>
      </c>
      <c r="B56" s="24">
        <f>SUM(B57:B58)</f>
        <v>169802329.18000001</v>
      </c>
      <c r="C56" s="45" t="s">
        <v>92</v>
      </c>
      <c r="D56" s="13">
        <v>0</v>
      </c>
    </row>
    <row r="57" spans="1:4" ht="16.5" x14ac:dyDescent="0.25">
      <c r="A57" s="8" t="s">
        <v>44</v>
      </c>
      <c r="B57" s="11">
        <v>169802329.18000001</v>
      </c>
      <c r="C57" s="44" t="s">
        <v>93</v>
      </c>
      <c r="D57" s="13">
        <v>58392.46</v>
      </c>
    </row>
    <row r="58" spans="1:4" ht="16.5" x14ac:dyDescent="0.25">
      <c r="A58" s="8" t="s">
        <v>45</v>
      </c>
      <c r="B58" s="11"/>
      <c r="C58" s="44" t="s">
        <v>94</v>
      </c>
      <c r="D58" s="37">
        <f>SUM(D59:D65)</f>
        <v>48397103.130000003</v>
      </c>
    </row>
    <row r="59" spans="1:4" x14ac:dyDescent="0.25">
      <c r="A59" s="9"/>
      <c r="B59" s="25"/>
      <c r="C59" s="45" t="s">
        <v>95</v>
      </c>
      <c r="D59" s="13">
        <v>19181997.420000002</v>
      </c>
    </row>
    <row r="60" spans="1:4" x14ac:dyDescent="0.25">
      <c r="A60" s="9"/>
      <c r="B60" s="26"/>
      <c r="C60" s="45" t="s">
        <v>96</v>
      </c>
      <c r="D60" s="13"/>
    </row>
    <row r="61" spans="1:4" x14ac:dyDescent="0.25">
      <c r="A61" s="9"/>
      <c r="B61" s="26"/>
      <c r="C61" s="45" t="s">
        <v>97</v>
      </c>
      <c r="D61" s="13">
        <v>27092111.219999999</v>
      </c>
    </row>
    <row r="62" spans="1:4" x14ac:dyDescent="0.25">
      <c r="A62" s="9"/>
      <c r="B62" s="26"/>
      <c r="C62" s="45" t="s">
        <v>98</v>
      </c>
      <c r="D62" s="13">
        <v>265609.95</v>
      </c>
    </row>
    <row r="63" spans="1:4" x14ac:dyDescent="0.25">
      <c r="A63" s="9"/>
      <c r="B63" s="26"/>
      <c r="C63" s="45" t="s">
        <v>99</v>
      </c>
      <c r="D63" s="13"/>
    </row>
    <row r="64" spans="1:4" x14ac:dyDescent="0.25">
      <c r="A64" s="9"/>
      <c r="B64" s="26"/>
      <c r="C64" s="45" t="s">
        <v>100</v>
      </c>
      <c r="D64" s="13">
        <v>1856817.62</v>
      </c>
    </row>
    <row r="65" spans="1:4" x14ac:dyDescent="0.25">
      <c r="A65" s="9"/>
      <c r="B65" s="26"/>
      <c r="C65" s="45" t="s">
        <v>101</v>
      </c>
      <c r="D65" s="13">
        <v>566.91999999999996</v>
      </c>
    </row>
    <row r="66" spans="1:4" ht="16.5" x14ac:dyDescent="0.25">
      <c r="A66" s="9"/>
      <c r="B66" s="26"/>
      <c r="C66" s="44" t="s">
        <v>102</v>
      </c>
      <c r="D66" s="13">
        <v>22486147.469999999</v>
      </c>
    </row>
    <row r="67" spans="1:4" ht="15.75" thickBot="1" x14ac:dyDescent="0.3">
      <c r="A67" s="9"/>
      <c r="B67" s="51"/>
      <c r="C67" s="48"/>
      <c r="D67" s="40"/>
    </row>
    <row r="68" spans="1:4" ht="22.5" customHeight="1" thickBot="1" x14ac:dyDescent="0.3">
      <c r="A68" s="10" t="s">
        <v>46</v>
      </c>
      <c r="B68" s="27">
        <f>B8+B31</f>
        <v>1292378108.21</v>
      </c>
      <c r="C68" s="10" t="s">
        <v>103</v>
      </c>
      <c r="D68" s="27">
        <f>D8+D34+D49</f>
        <v>1292378108.21</v>
      </c>
    </row>
    <row r="69" spans="1:4" x14ac:dyDescent="0.25">
      <c r="A69" s="66"/>
      <c r="B69" s="66"/>
      <c r="C69" s="66"/>
      <c r="D69" s="66"/>
    </row>
  </sheetData>
  <mergeCells count="4">
    <mergeCell ref="A5:A6"/>
    <mergeCell ref="C5:C6"/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abSelected="1" workbookViewId="0">
      <selection activeCell="E28" sqref="E28"/>
    </sheetView>
  </sheetViews>
  <sheetFormatPr baseColWidth="10" defaultRowHeight="15" x14ac:dyDescent="0.25"/>
  <cols>
    <col min="1" max="1" width="78.85546875" style="65" customWidth="1"/>
    <col min="2" max="2" width="24.85546875" customWidth="1"/>
  </cols>
  <sheetData>
    <row r="1" spans="1:2" x14ac:dyDescent="0.25">
      <c r="A1" s="81"/>
      <c r="B1" s="81"/>
    </row>
    <row r="2" spans="1:2" ht="18" x14ac:dyDescent="0.25">
      <c r="A2" s="80" t="s">
        <v>47</v>
      </c>
      <c r="B2" s="80"/>
    </row>
    <row r="3" spans="1:2" x14ac:dyDescent="0.25">
      <c r="A3" s="67"/>
      <c r="B3" s="68"/>
    </row>
    <row r="4" spans="1:2" ht="15.75" thickBot="1" x14ac:dyDescent="0.3">
      <c r="A4" s="69"/>
      <c r="B4" s="70"/>
    </row>
    <row r="5" spans="1:2" ht="15" customHeight="1" x14ac:dyDescent="0.25">
      <c r="A5" s="1"/>
      <c r="B5" s="33" t="s">
        <v>48</v>
      </c>
    </row>
    <row r="6" spans="1:2" ht="15.75" customHeight="1" thickBot="1" x14ac:dyDescent="0.3">
      <c r="A6" s="14"/>
      <c r="B6" s="34" t="s">
        <v>49</v>
      </c>
    </row>
    <row r="7" spans="1:2" ht="16.5" thickTop="1" x14ac:dyDescent="0.25">
      <c r="A7" s="15"/>
      <c r="B7" s="55"/>
    </row>
    <row r="8" spans="1:2" ht="15.75" x14ac:dyDescent="0.25">
      <c r="A8" s="3" t="s">
        <v>104</v>
      </c>
      <c r="B8" s="56"/>
    </row>
    <row r="9" spans="1:2" ht="16.5" x14ac:dyDescent="0.25">
      <c r="A9" s="4" t="s">
        <v>105</v>
      </c>
      <c r="B9" s="37">
        <f>B10+B15</f>
        <v>10789328.479999999</v>
      </c>
    </row>
    <row r="10" spans="1:2" x14ac:dyDescent="0.25">
      <c r="A10" s="6" t="s">
        <v>106</v>
      </c>
      <c r="B10" s="37">
        <f>SUM(B11:B14)</f>
        <v>10690421.979999999</v>
      </c>
    </row>
    <row r="11" spans="1:2" x14ac:dyDescent="0.25">
      <c r="A11" s="62" t="s">
        <v>107</v>
      </c>
      <c r="B11" s="13">
        <v>100625.7</v>
      </c>
    </row>
    <row r="12" spans="1:2" x14ac:dyDescent="0.25">
      <c r="A12" s="62" t="s">
        <v>108</v>
      </c>
      <c r="B12" s="13">
        <v>10589796.279999999</v>
      </c>
    </row>
    <row r="13" spans="1:2" x14ac:dyDescent="0.25">
      <c r="A13" s="62" t="s">
        <v>109</v>
      </c>
      <c r="B13" s="13"/>
    </row>
    <row r="14" spans="1:2" x14ac:dyDescent="0.25">
      <c r="A14" s="62" t="s">
        <v>110</v>
      </c>
      <c r="B14" s="13">
        <v>0</v>
      </c>
    </row>
    <row r="15" spans="1:2" x14ac:dyDescent="0.25">
      <c r="A15" s="6" t="s">
        <v>111</v>
      </c>
      <c r="B15" s="37">
        <f>SUM(B16:B21)</f>
        <v>98906.5</v>
      </c>
    </row>
    <row r="16" spans="1:2" x14ac:dyDescent="0.25">
      <c r="A16" s="62" t="s">
        <v>112</v>
      </c>
      <c r="B16" s="13"/>
    </row>
    <row r="17" spans="1:2" x14ac:dyDescent="0.25">
      <c r="A17" s="62" t="s">
        <v>113</v>
      </c>
      <c r="B17" s="13">
        <v>98906.5</v>
      </c>
    </row>
    <row r="18" spans="1:2" x14ac:dyDescent="0.25">
      <c r="A18" s="62" t="s">
        <v>114</v>
      </c>
      <c r="B18" s="13"/>
    </row>
    <row r="19" spans="1:2" x14ac:dyDescent="0.25">
      <c r="A19" s="62" t="s">
        <v>115</v>
      </c>
      <c r="B19" s="13"/>
    </row>
    <row r="20" spans="1:2" x14ac:dyDescent="0.25">
      <c r="A20" s="62" t="s">
        <v>116</v>
      </c>
      <c r="B20" s="13"/>
    </row>
    <row r="21" spans="1:2" x14ac:dyDescent="0.25">
      <c r="A21" s="62" t="s">
        <v>117</v>
      </c>
      <c r="B21" s="13"/>
    </row>
    <row r="22" spans="1:2" ht="16.5" x14ac:dyDescent="0.25">
      <c r="A22" s="4" t="s">
        <v>118</v>
      </c>
      <c r="B22" s="13">
        <v>-105024.69</v>
      </c>
    </row>
    <row r="23" spans="1:2" ht="16.5" x14ac:dyDescent="0.25">
      <c r="A23" s="4" t="s">
        <v>119</v>
      </c>
      <c r="B23" s="13">
        <v>35649295.670000002</v>
      </c>
    </row>
    <row r="24" spans="1:2" ht="16.5" x14ac:dyDescent="0.25">
      <c r="A24" s="63" t="s">
        <v>120</v>
      </c>
      <c r="B24" s="37">
        <f>SUM(B25:B28)</f>
        <v>-40808300.93</v>
      </c>
    </row>
    <row r="25" spans="1:2" x14ac:dyDescent="0.25">
      <c r="A25" s="6" t="s">
        <v>121</v>
      </c>
      <c r="B25" s="13">
        <f>-523406.43-35125889.24</f>
        <v>-35649295.670000002</v>
      </c>
    </row>
    <row r="26" spans="1:2" x14ac:dyDescent="0.25">
      <c r="A26" s="9" t="s">
        <v>122</v>
      </c>
      <c r="B26" s="13">
        <v>-5231361.78</v>
      </c>
    </row>
    <row r="27" spans="1:2" x14ac:dyDescent="0.25">
      <c r="A27" s="9" t="s">
        <v>123</v>
      </c>
      <c r="B27" s="13"/>
    </row>
    <row r="28" spans="1:2" x14ac:dyDescent="0.25">
      <c r="A28" s="9" t="s">
        <v>124</v>
      </c>
      <c r="B28" s="13">
        <v>72356.52</v>
      </c>
    </row>
    <row r="29" spans="1:2" ht="16.5" x14ac:dyDescent="0.25">
      <c r="A29" s="7" t="s">
        <v>125</v>
      </c>
      <c r="B29" s="37">
        <f>SUM(B30:B32)</f>
        <v>31502205.780000001</v>
      </c>
    </row>
    <row r="30" spans="1:2" x14ac:dyDescent="0.25">
      <c r="A30" s="9" t="s">
        <v>126</v>
      </c>
      <c r="B30" s="13">
        <v>756751.59</v>
      </c>
    </row>
    <row r="31" spans="1:2" x14ac:dyDescent="0.25">
      <c r="A31" s="9" t="s">
        <v>127</v>
      </c>
      <c r="B31" s="13">
        <v>30394533.350000001</v>
      </c>
    </row>
    <row r="32" spans="1:2" x14ac:dyDescent="0.25">
      <c r="A32" s="9" t="s">
        <v>128</v>
      </c>
      <c r="B32" s="13">
        <v>350920.84</v>
      </c>
    </row>
    <row r="33" spans="1:2" ht="16.5" x14ac:dyDescent="0.25">
      <c r="A33" s="7" t="s">
        <v>129</v>
      </c>
      <c r="B33" s="37">
        <f>B34+B35+B36</f>
        <v>-9490809.9499999993</v>
      </c>
    </row>
    <row r="34" spans="1:2" x14ac:dyDescent="0.25">
      <c r="A34" s="9" t="s">
        <v>130</v>
      </c>
      <c r="B34" s="13">
        <v>-7097614.8799999999</v>
      </c>
    </row>
    <row r="35" spans="1:2" x14ac:dyDescent="0.25">
      <c r="A35" s="9" t="s">
        <v>131</v>
      </c>
      <c r="B35" s="13">
        <v>-2393195.0699999998</v>
      </c>
    </row>
    <row r="36" spans="1:2" x14ac:dyDescent="0.25">
      <c r="A36" s="9" t="s">
        <v>132</v>
      </c>
      <c r="B36" s="13"/>
    </row>
    <row r="37" spans="1:2" ht="16.5" x14ac:dyDescent="0.25">
      <c r="A37" s="7" t="s">
        <v>133</v>
      </c>
      <c r="B37" s="37">
        <f>SUM(B38:B41)</f>
        <v>-11772593.74</v>
      </c>
    </row>
    <row r="38" spans="1:2" x14ac:dyDescent="0.25">
      <c r="A38" s="9" t="s">
        <v>134</v>
      </c>
      <c r="B38" s="13">
        <v>-11214969.029999999</v>
      </c>
    </row>
    <row r="39" spans="1:2" x14ac:dyDescent="0.25">
      <c r="A39" s="9" t="s">
        <v>135</v>
      </c>
      <c r="B39" s="13">
        <v>-488113.06</v>
      </c>
    </row>
    <row r="40" spans="1:2" x14ac:dyDescent="0.25">
      <c r="A40" s="9" t="s">
        <v>136</v>
      </c>
      <c r="B40" s="53">
        <v>-54311.24</v>
      </c>
    </row>
    <row r="41" spans="1:2" x14ac:dyDescent="0.25">
      <c r="A41" s="9" t="s">
        <v>137</v>
      </c>
      <c r="B41" s="13">
        <v>-15200.41</v>
      </c>
    </row>
    <row r="42" spans="1:2" ht="16.5" x14ac:dyDescent="0.25">
      <c r="A42" s="7" t="s">
        <v>138</v>
      </c>
      <c r="B42" s="37">
        <f>SUM(B43:B45)</f>
        <v>-7434501.3200000003</v>
      </c>
    </row>
    <row r="43" spans="1:2" x14ac:dyDescent="0.25">
      <c r="A43" s="9" t="s">
        <v>139</v>
      </c>
      <c r="B43" s="13">
        <v>-136961.51999999999</v>
      </c>
    </row>
    <row r="44" spans="1:2" x14ac:dyDescent="0.25">
      <c r="A44" s="9" t="s">
        <v>140</v>
      </c>
      <c r="B44" s="13">
        <v>-324551.8</v>
      </c>
    </row>
    <row r="45" spans="1:2" x14ac:dyDescent="0.25">
      <c r="A45" s="9" t="s">
        <v>141</v>
      </c>
      <c r="B45" s="13">
        <v>-6972988</v>
      </c>
    </row>
    <row r="46" spans="1:2" ht="16.5" x14ac:dyDescent="0.25">
      <c r="A46" s="7" t="s">
        <v>142</v>
      </c>
      <c r="B46" s="13">
        <v>6388305.29</v>
      </c>
    </row>
    <row r="47" spans="1:2" ht="16.5" x14ac:dyDescent="0.25">
      <c r="A47" s="7" t="s">
        <v>143</v>
      </c>
      <c r="B47" s="53"/>
    </row>
    <row r="48" spans="1:2" ht="16.5" x14ac:dyDescent="0.25">
      <c r="A48" s="7" t="s">
        <v>144</v>
      </c>
      <c r="B48" s="37">
        <f>SUM(B49:B50)</f>
        <v>8479.51</v>
      </c>
    </row>
    <row r="49" spans="1:2" x14ac:dyDescent="0.25">
      <c r="A49" s="9" t="s">
        <v>145</v>
      </c>
      <c r="B49" s="13"/>
    </row>
    <row r="50" spans="1:2" x14ac:dyDescent="0.25">
      <c r="A50" s="9" t="s">
        <v>146</v>
      </c>
      <c r="B50" s="13">
        <v>8479.51</v>
      </c>
    </row>
    <row r="51" spans="1:2" ht="16.5" x14ac:dyDescent="0.25">
      <c r="A51" s="7" t="s">
        <v>147</v>
      </c>
      <c r="B51" s="57">
        <f>SUM(B52:B53)</f>
        <v>0</v>
      </c>
    </row>
    <row r="52" spans="1:2" x14ac:dyDescent="0.25">
      <c r="A52" s="9" t="s">
        <v>148</v>
      </c>
      <c r="B52" s="13"/>
    </row>
    <row r="53" spans="1:2" x14ac:dyDescent="0.25">
      <c r="A53" s="9" t="s">
        <v>149</v>
      </c>
      <c r="B53" s="13"/>
    </row>
    <row r="54" spans="1:2" ht="16.5" x14ac:dyDescent="0.25">
      <c r="A54" s="16" t="s">
        <v>150</v>
      </c>
      <c r="B54" s="58">
        <f>B9+B22+B23+B24+B29+B33+B37+B42+B46+B47+B48+B51</f>
        <v>14726384.100000003</v>
      </c>
    </row>
    <row r="55" spans="1:2" ht="16.5" x14ac:dyDescent="0.25">
      <c r="A55" s="16" t="s">
        <v>151</v>
      </c>
      <c r="B55" s="59">
        <f>B56+B59+B62</f>
        <v>1972618.33</v>
      </c>
    </row>
    <row r="56" spans="1:2" x14ac:dyDescent="0.25">
      <c r="A56" s="9" t="s">
        <v>152</v>
      </c>
      <c r="B56" s="37">
        <f>SUM(B57:B58)</f>
        <v>0</v>
      </c>
    </row>
    <row r="57" spans="1:2" x14ac:dyDescent="0.25">
      <c r="A57" s="9" t="s">
        <v>153</v>
      </c>
      <c r="B57" s="13"/>
    </row>
    <row r="58" spans="1:2" x14ac:dyDescent="0.25">
      <c r="A58" s="9" t="s">
        <v>154</v>
      </c>
      <c r="B58" s="13"/>
    </row>
    <row r="59" spans="1:2" x14ac:dyDescent="0.25">
      <c r="A59" s="9" t="s">
        <v>155</v>
      </c>
      <c r="B59" s="37">
        <f>SUM(B60:B61)</f>
        <v>1972618.33</v>
      </c>
    </row>
    <row r="60" spans="1:2" x14ac:dyDescent="0.25">
      <c r="A60" s="9" t="s">
        <v>156</v>
      </c>
      <c r="B60" s="13"/>
    </row>
    <row r="61" spans="1:2" x14ac:dyDescent="0.25">
      <c r="A61" s="9" t="s">
        <v>157</v>
      </c>
      <c r="B61" s="13">
        <v>1972618.33</v>
      </c>
    </row>
    <row r="62" spans="1:2" x14ac:dyDescent="0.25">
      <c r="A62" s="9" t="s">
        <v>158</v>
      </c>
      <c r="B62" s="13"/>
    </row>
    <row r="63" spans="1:2" ht="16.5" x14ac:dyDescent="0.25">
      <c r="A63" s="7" t="s">
        <v>159</v>
      </c>
      <c r="B63" s="59">
        <f>SUM(B64:B66)</f>
        <v>-5974.33</v>
      </c>
    </row>
    <row r="64" spans="1:2" x14ac:dyDescent="0.25">
      <c r="A64" s="9" t="s">
        <v>160</v>
      </c>
      <c r="B64" s="13"/>
    </row>
    <row r="65" spans="1:2" x14ac:dyDescent="0.25">
      <c r="A65" s="9" t="s">
        <v>161</v>
      </c>
      <c r="B65" s="13">
        <v>-5974.33</v>
      </c>
    </row>
    <row r="66" spans="1:2" x14ac:dyDescent="0.25">
      <c r="A66" s="9" t="s">
        <v>162</v>
      </c>
      <c r="B66" s="13"/>
    </row>
    <row r="67" spans="1:2" ht="16.5" x14ac:dyDescent="0.25">
      <c r="A67" s="7" t="s">
        <v>163</v>
      </c>
      <c r="B67" s="59">
        <f>SUM(B68:B69)</f>
        <v>0</v>
      </c>
    </row>
    <row r="68" spans="1:2" x14ac:dyDescent="0.25">
      <c r="A68" s="9" t="s">
        <v>164</v>
      </c>
      <c r="B68" s="13"/>
    </row>
    <row r="69" spans="1:2" x14ac:dyDescent="0.25">
      <c r="A69" s="9" t="s">
        <v>165</v>
      </c>
      <c r="B69" s="13"/>
    </row>
    <row r="70" spans="1:2" ht="16.5" x14ac:dyDescent="0.25">
      <c r="A70" s="7" t="s">
        <v>166</v>
      </c>
      <c r="B70" s="13"/>
    </row>
    <row r="71" spans="1:2" ht="16.5" x14ac:dyDescent="0.25">
      <c r="A71" s="7" t="s">
        <v>167</v>
      </c>
      <c r="B71" s="37">
        <f>SUM(B72:B73)</f>
        <v>0</v>
      </c>
    </row>
    <row r="72" spans="1:2" x14ac:dyDescent="0.25">
      <c r="A72" s="9" t="s">
        <v>145</v>
      </c>
      <c r="B72" s="13"/>
    </row>
    <row r="73" spans="1:2" x14ac:dyDescent="0.25">
      <c r="A73" s="9" t="s">
        <v>168</v>
      </c>
      <c r="B73" s="19"/>
    </row>
    <row r="74" spans="1:2" ht="16.5" x14ac:dyDescent="0.25">
      <c r="A74" s="17" t="s">
        <v>169</v>
      </c>
      <c r="B74" s="58">
        <f>B55+B63+B67+B70+B71</f>
        <v>1966644</v>
      </c>
    </row>
    <row r="75" spans="1:2" ht="16.5" x14ac:dyDescent="0.25">
      <c r="A75" s="17" t="s">
        <v>170</v>
      </c>
      <c r="B75" s="58">
        <f>B54+B74</f>
        <v>16693028.100000003</v>
      </c>
    </row>
    <row r="76" spans="1:2" ht="16.5" x14ac:dyDescent="0.25">
      <c r="A76" s="7" t="s">
        <v>171</v>
      </c>
      <c r="B76" s="60"/>
    </row>
    <row r="77" spans="1:2" ht="16.5" x14ac:dyDescent="0.25">
      <c r="A77" s="17" t="s">
        <v>172</v>
      </c>
      <c r="B77" s="58">
        <f>B75+B76</f>
        <v>16693028.100000003</v>
      </c>
    </row>
    <row r="78" spans="1:2" ht="16.5" x14ac:dyDescent="0.25">
      <c r="A78" s="7"/>
      <c r="B78" s="59"/>
    </row>
    <row r="79" spans="1:2" ht="15.75" x14ac:dyDescent="0.25">
      <c r="A79" s="12" t="s">
        <v>173</v>
      </c>
      <c r="B79" s="37"/>
    </row>
    <row r="80" spans="1:2" ht="17.25" thickBot="1" x14ac:dyDescent="0.3">
      <c r="A80" s="64" t="s">
        <v>174</v>
      </c>
      <c r="B80" s="61"/>
    </row>
    <row r="81" spans="1:2" ht="17.25" thickBot="1" x14ac:dyDescent="0.3">
      <c r="A81" s="7"/>
      <c r="B81" s="54"/>
    </row>
    <row r="82" spans="1:2" ht="19.5" thickTop="1" thickBot="1" x14ac:dyDescent="0.3">
      <c r="A82" s="18" t="s">
        <v>175</v>
      </c>
      <c r="B82" s="52">
        <f>B77+B80</f>
        <v>16693028.100000003</v>
      </c>
    </row>
  </sheetData>
  <mergeCells count="2">
    <mergeCell ref="A2:B2"/>
    <mergeCell ref="A1:B1"/>
  </mergeCells>
  <conditionalFormatting sqref="B11:B14 B52 B57:B58 B60 B62">
    <cfRule type="cellIs" dxfId="8" priority="14" stopIfTrue="1" operator="lessThan">
      <formula>0</formula>
    </cfRule>
  </conditionalFormatting>
  <conditionalFormatting sqref="B16:B21">
    <cfRule type="cellIs" dxfId="7" priority="2" stopIfTrue="1" operator="lessThan">
      <formula>0</formula>
    </cfRule>
  </conditionalFormatting>
  <conditionalFormatting sqref="B23">
    <cfRule type="cellIs" dxfId="6" priority="13" stopIfTrue="1" operator="lessThan">
      <formula>0</formula>
    </cfRule>
  </conditionalFormatting>
  <conditionalFormatting sqref="B27">
    <cfRule type="cellIs" dxfId="5" priority="12" stopIfTrue="1" operator="greaterThan">
      <formula>0</formula>
    </cfRule>
  </conditionalFormatting>
  <conditionalFormatting sqref="B34:B35">
    <cfRule type="cellIs" dxfId="4" priority="11" stopIfTrue="1" operator="greaterThan">
      <formula>0</formula>
    </cfRule>
  </conditionalFormatting>
  <conditionalFormatting sqref="B38:B41">
    <cfRule type="cellIs" dxfId="3" priority="4" stopIfTrue="1" operator="greaterThan">
      <formula>0</formula>
    </cfRule>
  </conditionalFormatting>
  <conditionalFormatting sqref="B43:B45">
    <cfRule type="cellIs" dxfId="2" priority="9" stopIfTrue="1" operator="greaterThan">
      <formula>0</formula>
    </cfRule>
  </conditionalFormatting>
  <conditionalFormatting sqref="B46:B47">
    <cfRule type="cellIs" dxfId="1" priority="7" stopIfTrue="1" operator="lessThan">
      <formula>0</formula>
    </cfRule>
  </conditionalFormatting>
  <conditionalFormatting sqref="B53 B64 B66">
    <cfRule type="cellIs" dxfId="0" priority="15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5F77D5-80B6-44ED-95E9-7E9FDAEA5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194188-865D-43A8-BF97-6B2B33A6A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5445CA-DD3B-4551-B021-25375129326E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sharepoint/v3"/>
    <ds:schemaRef ds:uri="http://schemas.microsoft.com/office/infopath/2007/PartnerControls"/>
    <ds:schemaRef ds:uri="e4b73361-b4d4-4302-9756-11c2890942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PY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2025-02-11T08:49:19Z</dcterms:created>
  <dcterms:modified xsi:type="dcterms:W3CDTF">2025-02-11T08:49:25Z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