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20" yWindow="-120" windowWidth="29040" windowHeight="17520" activeTab="1"/>
  </bookViews>
  <sheets>
    <sheet name="balance" sheetId="1" r:id="rId1"/>
    <sheet name="pyg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2" l="1"/>
  <c r="C8" i="2" s="1"/>
  <c r="C14" i="2"/>
  <c r="C24" i="2"/>
  <c r="C23" i="2" s="1"/>
  <c r="C28" i="2"/>
  <c r="C32" i="2"/>
  <c r="C36" i="2"/>
  <c r="C41" i="2"/>
  <c r="C47" i="2"/>
  <c r="C50" i="2"/>
  <c r="C55" i="2"/>
  <c r="C54" i="2" s="1"/>
  <c r="C73" i="2" s="1"/>
  <c r="C58" i="2"/>
  <c r="C62" i="2"/>
  <c r="C66" i="2"/>
  <c r="C70" i="2"/>
  <c r="C53" i="2" l="1"/>
  <c r="C74" i="2" s="1"/>
  <c r="C76" i="2" s="1"/>
  <c r="C81" i="2" s="1"/>
  <c r="E58" i="1"/>
  <c r="E52" i="1"/>
  <c r="E49" i="1" s="1"/>
  <c r="E40" i="1"/>
  <c r="E35" i="1"/>
  <c r="E32" i="1"/>
  <c r="E9" i="1"/>
  <c r="E17" i="1"/>
  <c r="E14" i="1"/>
  <c r="E10" i="1"/>
  <c r="C56" i="1"/>
  <c r="C48" i="1"/>
  <c r="C42" i="1"/>
  <c r="C40" i="1"/>
  <c r="C33" i="1"/>
  <c r="C31" i="1" s="1"/>
  <c r="E31" i="1" s="1"/>
  <c r="E30" i="1" s="1"/>
  <c r="E29" i="1" s="1"/>
  <c r="C22" i="1"/>
  <c r="C21" i="1"/>
  <c r="C19" i="1"/>
  <c r="C15" i="1"/>
  <c r="C9" i="1"/>
  <c r="C8" i="1" s="1"/>
  <c r="E8" i="1" l="1"/>
  <c r="C68" i="1"/>
  <c r="E34" i="1"/>
  <c r="E68" i="1"/>
</calcChain>
</file>

<file path=xl/sharedStrings.xml><?xml version="1.0" encoding="utf-8"?>
<sst xmlns="http://schemas.openxmlformats.org/spreadsheetml/2006/main" count="190" uniqueCount="176">
  <si>
    <t>ACTIVO</t>
  </si>
  <si>
    <t>A) ACTIVO NO CORRIENTE</t>
  </si>
  <si>
    <t xml:space="preserve">     I. Inmovilizado intangible</t>
  </si>
  <si>
    <t xml:space="preserve">              1. Desarrollo</t>
  </si>
  <si>
    <t xml:space="preserve">              2. Concesiones</t>
  </si>
  <si>
    <t xml:space="preserve">              3. Patentes, licencias, marcas y similares</t>
  </si>
  <si>
    <t xml:space="preserve">              4. Aplicaciones informáticas</t>
  </si>
  <si>
    <t xml:space="preserve">              5. Otro inmovilizado intangible</t>
  </si>
  <si>
    <t xml:space="preserve">     II. Inmovilizado material</t>
  </si>
  <si>
    <t xml:space="preserve">              1. Terrenos y construcciones</t>
  </si>
  <si>
    <t xml:space="preserve">              2. Instalaciones técnicas y otro inmovilizado material</t>
  </si>
  <si>
    <t xml:space="preserve">              3. Inmovilizado en curso y anticipos</t>
  </si>
  <si>
    <t xml:space="preserve">     III. Inversiones inmobiliarias</t>
  </si>
  <si>
    <t xml:space="preserve">              1. Terrenos</t>
  </si>
  <si>
    <t xml:space="preserve">              2. Construcciones</t>
  </si>
  <si>
    <t xml:space="preserve">     IV. Inversiones financieras a largo plazo</t>
  </si>
  <si>
    <t xml:space="preserve">              1. Instrumentos de patrimonio</t>
  </si>
  <si>
    <t xml:space="preserve">              2. Créditos a terceros</t>
  </si>
  <si>
    <t xml:space="preserve">              3. Valores representativos de deuda</t>
  </si>
  <si>
    <t xml:space="preserve">              4. Derivados</t>
  </si>
  <si>
    <t xml:space="preserve">              5. Inv.financ. en Empresas Municipales, OOAA y Ayto</t>
  </si>
  <si>
    <t xml:space="preserve">              6. Otros activos financieros</t>
  </si>
  <si>
    <t xml:space="preserve">      V. Activos por impuesto diferido</t>
  </si>
  <si>
    <t>B) ACTIVO CORRIENTE</t>
  </si>
  <si>
    <t xml:space="preserve">       I. Activos no corrientes mantenidos para la venta</t>
  </si>
  <si>
    <t xml:space="preserve">      II. Existencias</t>
  </si>
  <si>
    <t xml:space="preserve">               1. Comerciales</t>
  </si>
  <si>
    <t xml:space="preserve">               2. Materias primas y otros aprovisionamientos</t>
  </si>
  <si>
    <t xml:space="preserve">               3. Productos en curso</t>
  </si>
  <si>
    <t xml:space="preserve">               4. Productos terminados</t>
  </si>
  <si>
    <t xml:space="preserve">               5. Subproductos, residuos y materiales recuperados</t>
  </si>
  <si>
    <t xml:space="preserve">               6. Anticipos a proveedores</t>
  </si>
  <si>
    <t xml:space="preserve">     III. Deudores comerciales y otras cuentas a cobrar</t>
  </si>
  <si>
    <t xml:space="preserve">              1. Clientes por ventas y prestaciones de servicios</t>
  </si>
  <si>
    <t xml:space="preserve">              2. Ayuntamiento, OOAA, Empr.Municipales, deudores</t>
  </si>
  <si>
    <t xml:space="preserve">              3. Deudores varios</t>
  </si>
  <si>
    <t xml:space="preserve">              4. Personal</t>
  </si>
  <si>
    <t xml:space="preserve">              5. Activos por impuesto corriente</t>
  </si>
  <si>
    <t xml:space="preserve">              6. Otros créditos con las Administraciones Públicas</t>
  </si>
  <si>
    <t xml:space="preserve">              7. Accionistas (socios) por desembolsos exigidos</t>
  </si>
  <si>
    <t xml:space="preserve">     IV. Inversiones financieras a corto plazo</t>
  </si>
  <si>
    <t xml:space="preserve">      V. Periodificaciones a corto plazo</t>
  </si>
  <si>
    <t xml:space="preserve">     VI. Efectivo y otros activos líquidos equivalentes</t>
  </si>
  <si>
    <t xml:space="preserve">              1. Tesorería</t>
  </si>
  <si>
    <t xml:space="preserve">             2. Otros activos líquidos equivalentes</t>
  </si>
  <si>
    <t>TOTAL ACTIVO (A+B)</t>
  </si>
  <si>
    <t>CIERRE</t>
  </si>
  <si>
    <t>31.03.2024</t>
  </si>
  <si>
    <t>PATRIMONIO NETO Y PASIVO</t>
  </si>
  <si>
    <t>A) PATRIMONIO NETO</t>
  </si>
  <si>
    <t>A-1) Fondos Propios</t>
  </si>
  <si>
    <t xml:space="preserve">       I. Capital</t>
  </si>
  <si>
    <t xml:space="preserve">              1. Capital escriturado</t>
  </si>
  <si>
    <t xml:space="preserve">              2. (Capital no exigido)</t>
  </si>
  <si>
    <t xml:space="preserve">      II. Prima de emisión</t>
  </si>
  <si>
    <t xml:space="preserve">     III. Reservas</t>
  </si>
  <si>
    <t xml:space="preserve">             1. Reserva legal</t>
  </si>
  <si>
    <t xml:space="preserve">             2. Otras reservas</t>
  </si>
  <si>
    <t xml:space="preserve">     IV. Resultados de ejercicios anteriores</t>
  </si>
  <si>
    <t xml:space="preserve">            1. Remanente</t>
  </si>
  <si>
    <t xml:space="preserve">            2. (Resultados negativos de ejercicios anteriores)</t>
  </si>
  <si>
    <t xml:space="preserve">     V. Otras aportaciones de socios</t>
  </si>
  <si>
    <t xml:space="preserve">    VI. Resultado del ejercicio</t>
  </si>
  <si>
    <t xml:space="preserve">   VII. (Dividendo a cuenta)</t>
  </si>
  <si>
    <t>A-2) Ajustes por cambios de valor</t>
  </si>
  <si>
    <t xml:space="preserve">     I. Activos financieros disponibles venta</t>
  </si>
  <si>
    <t xml:space="preserve">    II. Operaciones de cobertura</t>
  </si>
  <si>
    <t xml:space="preserve">   III. Otros</t>
  </si>
  <si>
    <t>A-3) Subvenciones, donaciones y legados recibidos</t>
  </si>
  <si>
    <t xml:space="preserve">     I. Subvenciones de capital del Ayuntamiento</t>
  </si>
  <si>
    <t xml:space="preserve">    II. Otras subvenciones de capital</t>
  </si>
  <si>
    <t xml:space="preserve">   III. Adscripción de bienes</t>
  </si>
  <si>
    <t>B) PASIVO NO CORRIENTE</t>
  </si>
  <si>
    <t xml:space="preserve">      I. Provisiones a largo plazo</t>
  </si>
  <si>
    <t xml:space="preserve">          1. Obligaciones por prestaciones a LP al personal</t>
  </si>
  <si>
    <t xml:space="preserve">          2. Actuaciones medioambientales</t>
  </si>
  <si>
    <t xml:space="preserve">          3. Provisiones por reestructuración</t>
  </si>
  <si>
    <t xml:space="preserve">          4. Otras provisiones (PLEITOS)</t>
  </si>
  <si>
    <t xml:space="preserve">    II. Deudas a largo plazo</t>
  </si>
  <si>
    <t xml:space="preserve">         1. Deudas con entidades de credito</t>
  </si>
  <si>
    <t xml:space="preserve">         2. Acreedores por arrendamiento financiero</t>
  </si>
  <si>
    <t xml:space="preserve">         3. Derivados</t>
  </si>
  <si>
    <t xml:space="preserve">         4. Otros pasivos financieros (FIANZAS)</t>
  </si>
  <si>
    <t xml:space="preserve">   III. Deudas con el Ayto., OOAA, Empr.Munic. a LP</t>
  </si>
  <si>
    <t xml:space="preserve">   IV. Pasivos por impuesto diferido</t>
  </si>
  <si>
    <t xml:space="preserve">   V. Periodificaciones a largo plazo</t>
  </si>
  <si>
    <t>C) PASIVO CORRIENTE</t>
  </si>
  <si>
    <t xml:space="preserve">    I. Pasivos vinculados con a.n.c. mantenidos para vta.</t>
  </si>
  <si>
    <t xml:space="preserve">   II. Provisiones a corto plazo</t>
  </si>
  <si>
    <t xml:space="preserve">  III. Deudas a corto plazo</t>
  </si>
  <si>
    <t xml:space="preserve">         4. Otros pasivos financieros</t>
  </si>
  <si>
    <t xml:space="preserve">   IV. Deudas con el Ayto., OOAA, Empr.Munic. a CP</t>
  </si>
  <si>
    <t xml:space="preserve">    V. Acreedores comerciales y otras cuentas a pagar</t>
  </si>
  <si>
    <t xml:space="preserve">        1. Proveedores</t>
  </si>
  <si>
    <t xml:space="preserve">        2. Ayuntamiento, OOAA y Empr.Munic. proveedores</t>
  </si>
  <si>
    <t xml:space="preserve">        3. Acreedores varios</t>
  </si>
  <si>
    <t xml:space="preserve">        4. Personal (remuneraciones pendientes de pago)</t>
  </si>
  <si>
    <t xml:space="preserve">        5. Pasivos por impuesto corriente</t>
  </si>
  <si>
    <t xml:space="preserve">        6. Otras deudas con las Administraciones Publicas</t>
  </si>
  <si>
    <t xml:space="preserve">        7. Anticipos de clientes</t>
  </si>
  <si>
    <t xml:space="preserve">  VI. Periodificaciones a corto plazo</t>
  </si>
  <si>
    <t>TOTAL PATRIMONIO NETO Y PASIVO (A+B+C)</t>
  </si>
  <si>
    <t>BALANCE DE SITUACIÓN</t>
  </si>
  <si>
    <t>A) OPERACIONES CONTINUADAS</t>
  </si>
  <si>
    <t xml:space="preserve">      1. Importe neto de la cifra de negocios</t>
  </si>
  <si>
    <t xml:space="preserve">             a) Ventas</t>
  </si>
  <si>
    <t xml:space="preserve">                  Ventas </t>
  </si>
  <si>
    <t xml:space="preserve">                  Arrendamientos</t>
  </si>
  <si>
    <t xml:space="preserve">                  Ventas de suelo Ayuntamiento</t>
  </si>
  <si>
    <t xml:space="preserve">                  Otras ventas edificios y suelos</t>
  </si>
  <si>
    <t xml:space="preserve">             b) Prestaciones de servicios</t>
  </si>
  <si>
    <t xml:space="preserve"> - Plan Rehabilita 2022</t>
  </si>
  <si>
    <t xml:space="preserve"> - Oficina Verde</t>
  </si>
  <si>
    <t xml:space="preserve"> - Finalizacion expedientes 2013-2016</t>
  </si>
  <si>
    <t xml:space="preserve"> - Plan Madre  2017-2018</t>
  </si>
  <si>
    <t xml:space="preserve"> - SAREB</t>
  </si>
  <si>
    <t xml:space="preserve"> - Otras encomiendas de gestión</t>
  </si>
  <si>
    <t xml:space="preserve">      2. Variación de existencias de productos terminados y en curso</t>
  </si>
  <si>
    <t xml:space="preserve">      3. Trabajos realizados por la empresa para su activo</t>
  </si>
  <si>
    <t xml:space="preserve">      4. Aprovisionamientos</t>
  </si>
  <si>
    <t xml:space="preserve">              a) Consumo de mercaderías</t>
  </si>
  <si>
    <t xml:space="preserve">              b) Consumo de materias primas y otras materias consumibles</t>
  </si>
  <si>
    <t xml:space="preserve">              c) Trabajos realizados por otras empresas</t>
  </si>
  <si>
    <t xml:space="preserve">              d) Deterioro de mercaderías, materias primas y otros aprov.</t>
  </si>
  <si>
    <t xml:space="preserve">      5. Otros ingresos de explotación</t>
  </si>
  <si>
    <t xml:space="preserve">              a) Ingresos accesorios y otros de gestión corriente</t>
  </si>
  <si>
    <t xml:space="preserve">              b) Subvenciones de explotación del Ayuntamiento</t>
  </si>
  <si>
    <t xml:space="preserve">              c) Otras subvenciones de explotación</t>
  </si>
  <si>
    <t xml:space="preserve">      6. Gastos de personal</t>
  </si>
  <si>
    <t xml:space="preserve">              a) Sueldos, salarios y asimilados</t>
  </si>
  <si>
    <t xml:space="preserve">              b) Cargas sociales</t>
  </si>
  <si>
    <t xml:space="preserve">              c) Provisiones</t>
  </si>
  <si>
    <t xml:space="preserve">      7. Otros gastos de explotación</t>
  </si>
  <si>
    <t xml:space="preserve">              a) Servicios exteriores</t>
  </si>
  <si>
    <t xml:space="preserve">              b) Tributos</t>
  </si>
  <si>
    <t xml:space="preserve">              c) Pérdidas, deterioro y var. de prov. por op. comerciales</t>
  </si>
  <si>
    <t xml:space="preserve">              d) Otros gastos de gestión corriente</t>
  </si>
  <si>
    <t xml:space="preserve">      8. Amortización del inmovilizado</t>
  </si>
  <si>
    <t xml:space="preserve">              a) Amortización del inmovilizado intangible</t>
  </si>
  <si>
    <t xml:space="preserve">              b) Amortización del inmovilizado material</t>
  </si>
  <si>
    <t xml:space="preserve">              c) Amortización de las inversiones inmobiliarias</t>
  </si>
  <si>
    <t xml:space="preserve">      9. Imputación de subvenciones de inmovilizado no financiero y otras</t>
  </si>
  <si>
    <t xml:space="preserve">     10. Excesos de provisiones plieitos</t>
  </si>
  <si>
    <t xml:space="preserve">     11. Deterioro y resultado por enajenaciones del inmovilizado</t>
  </si>
  <si>
    <t xml:space="preserve">               a) Deterioros y pérdidas</t>
  </si>
  <si>
    <t xml:space="preserve">               b) Resultados por enajenaciones y otros</t>
  </si>
  <si>
    <t xml:space="preserve">     12. Otros resultados</t>
  </si>
  <si>
    <t xml:space="preserve">               a) Ingresos excepcionales</t>
  </si>
  <si>
    <t xml:space="preserve">               b) Gastos excepcionales</t>
  </si>
  <si>
    <r>
      <t>A.1) RESULTADO DE EXPLOTACIÓN</t>
    </r>
    <r>
      <rPr>
        <b/>
        <sz val="12"/>
        <rFont val="Arial Narrow"/>
        <family val="2"/>
      </rPr>
      <t xml:space="preserve"> </t>
    </r>
    <r>
      <rPr>
        <b/>
        <sz val="10"/>
        <rFont val="Arial Narrow"/>
        <family val="2"/>
      </rPr>
      <t>(1+2+3+4+5+6+7+8+9+10+11+12)</t>
    </r>
  </si>
  <si>
    <t xml:space="preserve">     13. Ingresos financieros</t>
  </si>
  <si>
    <t xml:space="preserve">             a) De participaciones en instrumentos de patrimonio</t>
  </si>
  <si>
    <t xml:space="preserve">                     a.1) En Empresas Municipales, OOAA y Ayto</t>
  </si>
  <si>
    <t xml:space="preserve">                     a.2) En terceros</t>
  </si>
  <si>
    <t xml:space="preserve">             b) De valores negociables y otros instrumentos financieros</t>
  </si>
  <si>
    <t xml:space="preserve">                     b.1) En Empresas Municipales, OOAA y Ayto</t>
  </si>
  <si>
    <t xml:space="preserve">                     b.2) En terceros</t>
  </si>
  <si>
    <t xml:space="preserve">             c) Incorporación al activo de gastos financieros</t>
  </si>
  <si>
    <t xml:space="preserve">     14. Gastos financieros</t>
  </si>
  <si>
    <t xml:space="preserve">            a) Por deudas con el Ayuntamiento, OOAA y Empr.Municipales</t>
  </si>
  <si>
    <t xml:space="preserve">            b) Por deudas con terceros</t>
  </si>
  <si>
    <t xml:space="preserve">            c) Por actualización de provisiones</t>
  </si>
  <si>
    <t xml:space="preserve">     15. Variación de valor razonable en instrumentos financieros</t>
  </si>
  <si>
    <t xml:space="preserve">            a) Cartera de negociación y otros</t>
  </si>
  <si>
    <t xml:space="preserve">            b) Imputación al resultado del ejercicio por AFDV</t>
  </si>
  <si>
    <t xml:space="preserve">     16. Diferencias de cambio</t>
  </si>
  <si>
    <t xml:space="preserve">     17. Deterioro y resultado por enajenaciones de instrumentos financ.</t>
  </si>
  <si>
    <t xml:space="preserve">               b) Resultados por enajenaciones y otras</t>
  </si>
  <si>
    <r>
      <t xml:space="preserve">A.2) RESULTADO FINANCIERO </t>
    </r>
    <r>
      <rPr>
        <b/>
        <sz val="10"/>
        <rFont val="Arial Narrow"/>
        <family val="2"/>
      </rPr>
      <t>(13+14+15+16+17)</t>
    </r>
  </si>
  <si>
    <r>
      <t xml:space="preserve">A.3) RESULTADO ANTES DE IMPUESTOS </t>
    </r>
    <r>
      <rPr>
        <b/>
        <sz val="10"/>
        <rFont val="Arial Narrow"/>
        <family val="2"/>
      </rPr>
      <t>(A.1+A.2)</t>
    </r>
  </si>
  <si>
    <t xml:space="preserve">     18. Impuesto sobre beneficios</t>
  </si>
  <si>
    <r>
      <t xml:space="preserve">A.4) RDO. EJERCICIO PROCEDENTE DE OP. CONTINUADAS </t>
    </r>
    <r>
      <rPr>
        <b/>
        <sz val="10"/>
        <rFont val="Arial Narrow"/>
        <family val="2"/>
      </rPr>
      <t>(A.3+18)</t>
    </r>
  </si>
  <si>
    <t>B) OPERACIONES INTERRUMPIDAS</t>
  </si>
  <si>
    <t xml:space="preserve">     19. Rdo. ejercicio procedente de op. interrumpidas neto de impuestos</t>
  </si>
  <si>
    <t>A.5) RESULTADO DEL EJERCICIO (A.4+19)</t>
  </si>
  <si>
    <t>PRESUPUESTO DE EXPLOTACIÓN. CUENTA DE PÉRDIDAS Y GANANCIAS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</si>
</sst>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"/>
  </numFmts>
  <fonts count="10">
    <font>
      <sz val="11"/>
      <color theme="1"/>
      <name val="Aptos Narrow"/>
      <family val="2"/>
      <scheme val="minor"/>
    </font>
    <font>
      <b/>
      <sz val="12"/>
      <name val="Arial Narrow"/>
      <family val="2"/>
    </font>
    <font>
      <b/>
      <sz val="1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2"/>
      <name val="Arial"/>
      <family val="2"/>
    </font>
    <font>
      <sz val="11"/>
      <name val="Arial"/>
      <family val="2"/>
    </font>
    <font>
      <b/>
      <sz val="14"/>
      <name val="Arial Narrow"/>
      <family val="2"/>
    </font>
    <font>
      <sz val="11"/>
      <name val="Arial Narrow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3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4" fontId="1" fillId="2" borderId="7" xfId="0" applyNumberFormat="1" applyFont="1" applyFill="1" applyBorder="1" applyAlignment="1">
      <alignment horizontal="center" vertical="center"/>
    </xf>
    <xf numFmtId="164" fontId="5" fillId="2" borderId="8" xfId="0" applyNumberFormat="1" applyFont="1" applyFill="1" applyBorder="1" applyAlignment="1">
      <alignment horizontal="center" vertical="center"/>
    </xf>
    <xf numFmtId="3" fontId="6" fillId="0" borderId="9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6" fillId="0" borderId="10" xfId="0" applyNumberFormat="1" applyFont="1" applyBorder="1" applyAlignment="1">
      <alignment vertical="center"/>
    </xf>
    <xf numFmtId="4" fontId="6" fillId="3" borderId="10" xfId="0" applyNumberFormat="1" applyFont="1" applyFill="1" applyBorder="1" applyAlignment="1" applyProtection="1">
      <alignment vertical="center"/>
      <protection locked="0"/>
    </xf>
    <xf numFmtId="4" fontId="6" fillId="0" borderId="11" xfId="0" applyNumberFormat="1" applyFont="1" applyBorder="1" applyAlignment="1">
      <alignment vertical="center"/>
    </xf>
    <xf numFmtId="4" fontId="6" fillId="0" borderId="12" xfId="0" applyNumberFormat="1" applyFont="1" applyBorder="1" applyAlignment="1">
      <alignment vertical="center"/>
    </xf>
    <xf numFmtId="4" fontId="5" fillId="0" borderId="13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3" fontId="1" fillId="0" borderId="5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3" fontId="3" fillId="0" borderId="5" xfId="0" applyNumberFormat="1" applyFont="1" applyBorder="1" applyAlignment="1">
      <alignment vertical="center"/>
    </xf>
    <xf numFmtId="3" fontId="3" fillId="0" borderId="4" xfId="0" applyNumberFormat="1" applyFont="1" applyBorder="1" applyAlignment="1">
      <alignment vertical="center"/>
    </xf>
    <xf numFmtId="3" fontId="2" fillId="0" borderId="4" xfId="0" applyNumberFormat="1" applyFont="1" applyBorder="1" applyAlignment="1">
      <alignment vertical="center"/>
    </xf>
    <xf numFmtId="0" fontId="0" fillId="0" borderId="5" xfId="0" applyBorder="1" applyAlignment="1" applyProtection="1">
      <alignment vertical="center"/>
      <protection locked="0"/>
    </xf>
    <xf numFmtId="3" fontId="4" fillId="0" borderId="5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4" fontId="6" fillId="3" borderId="14" xfId="0" applyNumberFormat="1" applyFont="1" applyFill="1" applyBorder="1" applyAlignment="1" applyProtection="1">
      <alignment vertical="center"/>
      <protection locked="0"/>
    </xf>
    <xf numFmtId="4" fontId="0" fillId="0" borderId="10" xfId="0" applyNumberFormat="1" applyBorder="1" applyAlignment="1">
      <alignment vertical="center"/>
    </xf>
    <xf numFmtId="0" fontId="0" fillId="0" borderId="15" xfId="0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3" fillId="3" borderId="4" xfId="0" applyFont="1" applyFill="1" applyBorder="1" applyAlignment="1" applyProtection="1">
      <alignment vertical="center"/>
      <protection locked="0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4" fontId="6" fillId="0" borderId="14" xfId="0" applyNumberFormat="1" applyFont="1" applyBorder="1" applyAlignment="1">
      <alignment vertical="center"/>
    </xf>
    <xf numFmtId="14" fontId="1" fillId="2" borderId="19" xfId="0" applyNumberFormat="1" applyFont="1" applyFill="1" applyBorder="1" applyAlignment="1">
      <alignment horizontal="center" vertical="center"/>
    </xf>
    <xf numFmtId="164" fontId="5" fillId="2" borderId="20" xfId="0" applyNumberFormat="1" applyFont="1" applyFill="1" applyBorder="1" applyAlignment="1">
      <alignment horizontal="center" vertical="center"/>
    </xf>
    <xf numFmtId="3" fontId="6" fillId="0" borderId="21" xfId="0" applyNumberFormat="1" applyFont="1" applyBorder="1" applyAlignment="1">
      <alignment horizontal="center" vertical="center"/>
    </xf>
    <xf numFmtId="3" fontId="6" fillId="0" borderId="14" xfId="0" applyNumberFormat="1" applyFont="1" applyBorder="1" applyAlignment="1">
      <alignment vertical="center"/>
    </xf>
    <xf numFmtId="4" fontId="6" fillId="0" borderId="22" xfId="0" applyNumberFormat="1" applyFont="1" applyBorder="1" applyAlignment="1">
      <alignment vertical="center"/>
    </xf>
    <xf numFmtId="4" fontId="9" fillId="0" borderId="23" xfId="0" applyNumberFormat="1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4" fontId="6" fillId="3" borderId="21" xfId="0" applyNumberFormat="1" applyFont="1" applyFill="1" applyBorder="1" applyAlignment="1" applyProtection="1">
      <alignment vertical="center"/>
      <protection locked="0"/>
    </xf>
    <xf numFmtId="4" fontId="6" fillId="0" borderId="21" xfId="0" applyNumberFormat="1" applyFont="1" applyFill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4" fontId="5" fillId="0" borderId="25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</cellXfs>
  <cellStyles count="1">
    <cellStyle name="Normal" xfId="0" builtinId="0"/>
  </cellStyles>
  <dxfs count="1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68"/>
  <sheetViews>
    <sheetView workbookViewId="0">
      <selection activeCell="H19" sqref="H19"/>
    </sheetView>
  </sheetViews>
  <sheetFormatPr baseColWidth="10" defaultRowHeight="14.25"/>
  <cols>
    <col min="2" max="2" width="41.125" bestFit="1" customWidth="1"/>
    <col min="3" max="3" width="16.75" bestFit="1" customWidth="1"/>
    <col min="4" max="4" width="42.875" bestFit="1" customWidth="1"/>
    <col min="5" max="5" width="16.75" bestFit="1" customWidth="1"/>
  </cols>
  <sheetData>
    <row r="2" spans="2:5" ht="18">
      <c r="B2" s="33" t="s">
        <v>102</v>
      </c>
    </row>
    <row r="4" spans="2:5" ht="15" thickBot="1"/>
    <row r="5" spans="2:5" ht="15.75">
      <c r="B5" s="57" t="s">
        <v>0</v>
      </c>
      <c r="C5" s="10" t="s">
        <v>46</v>
      </c>
      <c r="D5" s="59" t="s">
        <v>48</v>
      </c>
      <c r="E5" s="10" t="s">
        <v>46</v>
      </c>
    </row>
    <row r="6" spans="2:5" ht="16.5" thickBot="1">
      <c r="B6" s="58"/>
      <c r="C6" s="11" t="s">
        <v>47</v>
      </c>
      <c r="D6" s="58"/>
      <c r="E6" s="11" t="s">
        <v>47</v>
      </c>
    </row>
    <row r="7" spans="2:5" ht="15" thickTop="1">
      <c r="B7" s="1"/>
      <c r="C7" s="12"/>
      <c r="D7" s="19"/>
      <c r="E7" s="12"/>
    </row>
    <row r="8" spans="2:5" ht="15.75">
      <c r="B8" s="2" t="s">
        <v>1</v>
      </c>
      <c r="C8" s="13">
        <f>C9+C15+C19+C22+C29</f>
        <v>973604395.65999997</v>
      </c>
      <c r="D8" s="20" t="s">
        <v>49</v>
      </c>
      <c r="E8" s="13">
        <f>E9+E24+E29</f>
        <v>1190210646.1800001</v>
      </c>
    </row>
    <row r="9" spans="2:5" ht="16.5">
      <c r="B9" s="3" t="s">
        <v>2</v>
      </c>
      <c r="C9" s="14">
        <f>SUM(C10:C14)</f>
        <v>676026.80999999994</v>
      </c>
      <c r="D9" s="21" t="s">
        <v>50</v>
      </c>
      <c r="E9" s="14">
        <f>E10+E13+E14+E17+E20+E21+E22</f>
        <v>309068643.89000005</v>
      </c>
    </row>
    <row r="10" spans="2:5" ht="16.5">
      <c r="B10" s="4" t="s">
        <v>3</v>
      </c>
      <c r="C10" s="15"/>
      <c r="D10" s="22" t="s">
        <v>51</v>
      </c>
      <c r="E10" s="14">
        <f>SUM(E11:E12)</f>
        <v>147030142.5</v>
      </c>
    </row>
    <row r="11" spans="2:5">
      <c r="B11" s="4" t="s">
        <v>4</v>
      </c>
      <c r="C11" s="15"/>
      <c r="D11" s="23" t="s">
        <v>52</v>
      </c>
      <c r="E11" s="15">
        <v>147030142.5</v>
      </c>
    </row>
    <row r="12" spans="2:5">
      <c r="B12" s="4" t="s">
        <v>5</v>
      </c>
      <c r="C12" s="15"/>
      <c r="D12" s="23" t="s">
        <v>53</v>
      </c>
      <c r="E12" s="15"/>
    </row>
    <row r="13" spans="2:5" ht="16.5">
      <c r="B13" s="4" t="s">
        <v>6</v>
      </c>
      <c r="C13" s="15">
        <v>667822.61</v>
      </c>
      <c r="D13" s="22" t="s">
        <v>54</v>
      </c>
      <c r="E13" s="15"/>
    </row>
    <row r="14" spans="2:5" ht="16.5">
      <c r="B14" s="4" t="s">
        <v>7</v>
      </c>
      <c r="C14" s="15">
        <v>8204.2000000000007</v>
      </c>
      <c r="D14" s="22" t="s">
        <v>55</v>
      </c>
      <c r="E14" s="14">
        <f>SUM(E15:E16)</f>
        <v>90669044.060000002</v>
      </c>
    </row>
    <row r="15" spans="2:5" ht="16.5">
      <c r="B15" s="3" t="s">
        <v>8</v>
      </c>
      <c r="C15" s="14">
        <f>SUM(C16:C18)</f>
        <v>23214480.850000001</v>
      </c>
      <c r="D15" s="23" t="s">
        <v>56</v>
      </c>
      <c r="E15" s="15">
        <v>21637428.27</v>
      </c>
    </row>
    <row r="16" spans="2:5">
      <c r="B16" s="4" t="s">
        <v>9</v>
      </c>
      <c r="C16" s="15">
        <v>20541969.080000002</v>
      </c>
      <c r="D16" s="24" t="s">
        <v>57</v>
      </c>
      <c r="E16" s="15">
        <v>69031615.790000007</v>
      </c>
    </row>
    <row r="17" spans="2:5" ht="16.5">
      <c r="B17" s="4" t="s">
        <v>10</v>
      </c>
      <c r="C17" s="15">
        <v>2672511.77</v>
      </c>
      <c r="D17" s="22" t="s">
        <v>58</v>
      </c>
      <c r="E17" s="14">
        <f>SUM(E18:E19)</f>
        <v>0</v>
      </c>
    </row>
    <row r="18" spans="2:5">
      <c r="B18" s="4" t="s">
        <v>11</v>
      </c>
      <c r="C18" s="15"/>
      <c r="D18" s="24" t="s">
        <v>59</v>
      </c>
      <c r="E18" s="15"/>
    </row>
    <row r="19" spans="2:5" ht="16.5">
      <c r="B19" s="3" t="s">
        <v>12</v>
      </c>
      <c r="C19" s="14">
        <f>SUM(C20:C21)</f>
        <v>939788320.73000002</v>
      </c>
      <c r="D19" s="23" t="s">
        <v>60</v>
      </c>
      <c r="E19" s="29"/>
    </row>
    <row r="20" spans="2:5" ht="16.5">
      <c r="B20" s="4" t="s">
        <v>13</v>
      </c>
      <c r="C20" s="15">
        <v>269623135.23000002</v>
      </c>
      <c r="D20" s="25" t="s">
        <v>61</v>
      </c>
      <c r="E20" s="15">
        <v>62199432.729999997</v>
      </c>
    </row>
    <row r="21" spans="2:5" ht="16.5">
      <c r="B21" s="4" t="s">
        <v>14</v>
      </c>
      <c r="C21" s="15">
        <f>436095508.38+234069677.12</f>
        <v>670165185.5</v>
      </c>
      <c r="D21" s="22" t="s">
        <v>62</v>
      </c>
      <c r="E21" s="15">
        <v>9170024.5999999978</v>
      </c>
    </row>
    <row r="22" spans="2:5" ht="16.5">
      <c r="B22" s="3" t="s">
        <v>15</v>
      </c>
      <c r="C22" s="14">
        <f>SUM(C23:C28)</f>
        <v>9909276</v>
      </c>
      <c r="D22" s="22" t="s">
        <v>63</v>
      </c>
      <c r="E22" s="15"/>
    </row>
    <row r="23" spans="2:5">
      <c r="B23" s="4" t="s">
        <v>16</v>
      </c>
      <c r="C23" s="15"/>
      <c r="D23" s="19"/>
      <c r="E23" s="14"/>
    </row>
    <row r="24" spans="2:5" ht="15.75">
      <c r="B24" s="4" t="s">
        <v>17</v>
      </c>
      <c r="C24" s="15">
        <v>4555535.38</v>
      </c>
      <c r="D24" s="21" t="s">
        <v>64</v>
      </c>
      <c r="E24" s="14"/>
    </row>
    <row r="25" spans="2:5" ht="16.5">
      <c r="B25" s="4" t="s">
        <v>18</v>
      </c>
      <c r="C25" s="15"/>
      <c r="D25" s="25" t="s">
        <v>65</v>
      </c>
      <c r="E25" s="15"/>
    </row>
    <row r="26" spans="2:5" ht="16.5">
      <c r="B26" s="4" t="s">
        <v>19</v>
      </c>
      <c r="C26" s="15"/>
      <c r="D26" s="25" t="s">
        <v>66</v>
      </c>
      <c r="E26" s="15"/>
    </row>
    <row r="27" spans="2:5" ht="16.5">
      <c r="B27" s="4" t="s">
        <v>20</v>
      </c>
      <c r="C27" s="15"/>
      <c r="D27" s="22" t="s">
        <v>67</v>
      </c>
      <c r="E27" s="15"/>
    </row>
    <row r="28" spans="2:5">
      <c r="B28" s="4" t="s">
        <v>21</v>
      </c>
      <c r="C28" s="15">
        <v>5353740.62</v>
      </c>
      <c r="D28" s="19"/>
      <c r="E28" s="14"/>
    </row>
    <row r="29" spans="2:5" ht="16.5">
      <c r="B29" s="3" t="s">
        <v>22</v>
      </c>
      <c r="C29" s="15">
        <v>16291.27</v>
      </c>
      <c r="D29" s="21" t="s">
        <v>68</v>
      </c>
      <c r="E29" s="14">
        <f>SUM(E30:E32)</f>
        <v>881142002.28999996</v>
      </c>
    </row>
    <row r="30" spans="2:5" ht="16.5">
      <c r="B30" s="5"/>
      <c r="C30" s="14"/>
      <c r="D30" s="25" t="s">
        <v>69</v>
      </c>
      <c r="E30" s="15">
        <f>881142002.29-E31-E32</f>
        <v>567265663.89999998</v>
      </c>
    </row>
    <row r="31" spans="2:5" ht="16.5">
      <c r="B31" s="2" t="s">
        <v>23</v>
      </c>
      <c r="C31" s="13">
        <f>C32+C33+C40+C48+C55+C56</f>
        <v>305611450</v>
      </c>
      <c r="D31" s="25" t="s">
        <v>70</v>
      </c>
      <c r="E31" s="15">
        <f>C31-12500-31444.61</f>
        <v>305567505.38999999</v>
      </c>
    </row>
    <row r="32" spans="2:5" ht="16.5">
      <c r="B32" s="3" t="s">
        <v>24</v>
      </c>
      <c r="C32" s="15"/>
      <c r="D32" s="22" t="s">
        <v>71</v>
      </c>
      <c r="E32" s="15">
        <f>C32+8308833</f>
        <v>8308833</v>
      </c>
    </row>
    <row r="33" spans="2:5" ht="16.5">
      <c r="B33" s="6" t="s">
        <v>25</v>
      </c>
      <c r="C33" s="14">
        <f>SUM(C34:C39)</f>
        <v>14590016.18</v>
      </c>
      <c r="D33" s="26"/>
      <c r="E33" s="30"/>
    </row>
    <row r="34" spans="2:5" ht="15.75">
      <c r="B34" s="4" t="s">
        <v>26</v>
      </c>
      <c r="C34" s="15"/>
      <c r="D34" s="20" t="s">
        <v>72</v>
      </c>
      <c r="E34" s="13">
        <f>E35+E40+E45+E46+E47</f>
        <v>9924971.9699999988</v>
      </c>
    </row>
    <row r="35" spans="2:5" ht="16.5">
      <c r="B35" s="4" t="s">
        <v>27</v>
      </c>
      <c r="C35" s="15">
        <v>14590016.18</v>
      </c>
      <c r="D35" s="22" t="s">
        <v>73</v>
      </c>
      <c r="E35" s="14">
        <f>SUM(E36:E39)</f>
        <v>1874287.14</v>
      </c>
    </row>
    <row r="36" spans="2:5">
      <c r="B36" s="4" t="s">
        <v>28</v>
      </c>
      <c r="C36" s="15"/>
      <c r="D36" s="23" t="s">
        <v>74</v>
      </c>
      <c r="E36" s="15"/>
    </row>
    <row r="37" spans="2:5">
      <c r="B37" s="4" t="s">
        <v>29</v>
      </c>
      <c r="C37" s="15"/>
      <c r="D37" s="23" t="s">
        <v>75</v>
      </c>
      <c r="E37" s="15"/>
    </row>
    <row r="38" spans="2:5">
      <c r="B38" s="4" t="s">
        <v>30</v>
      </c>
      <c r="C38" s="15"/>
      <c r="D38" s="23" t="s">
        <v>76</v>
      </c>
      <c r="E38" s="15"/>
    </row>
    <row r="39" spans="2:5">
      <c r="B39" s="4" t="s">
        <v>31</v>
      </c>
      <c r="C39" s="15"/>
      <c r="D39" s="23" t="s">
        <v>77</v>
      </c>
      <c r="E39" s="15">
        <v>1874287.14</v>
      </c>
    </row>
    <row r="40" spans="2:5" ht="16.5">
      <c r="B40" s="6" t="s">
        <v>32</v>
      </c>
      <c r="C40" s="14">
        <f>SUM(C41:C47)</f>
        <v>111493095.73000002</v>
      </c>
      <c r="D40" s="22" t="s">
        <v>78</v>
      </c>
      <c r="E40" s="14">
        <f>SUM(E41:E44)</f>
        <v>5748695.5</v>
      </c>
    </row>
    <row r="41" spans="2:5">
      <c r="B41" s="7" t="s">
        <v>33</v>
      </c>
      <c r="C41" s="15">
        <v>9945170.0600000005</v>
      </c>
      <c r="D41" s="23" t="s">
        <v>79</v>
      </c>
      <c r="E41" s="15">
        <v>0</v>
      </c>
    </row>
    <row r="42" spans="2:5">
      <c r="B42" s="7" t="s">
        <v>34</v>
      </c>
      <c r="C42" s="15">
        <f>97117694.23-140035.82+108186.87</f>
        <v>97085845.280000016</v>
      </c>
      <c r="D42" s="23" t="s">
        <v>80</v>
      </c>
      <c r="E42" s="15">
        <v>2756647.83</v>
      </c>
    </row>
    <row r="43" spans="2:5">
      <c r="B43" s="7" t="s">
        <v>35</v>
      </c>
      <c r="C43" s="15">
        <v>3826300.98</v>
      </c>
      <c r="D43" s="23" t="s">
        <v>81</v>
      </c>
      <c r="E43" s="15"/>
    </row>
    <row r="44" spans="2:5">
      <c r="B44" s="4" t="s">
        <v>36</v>
      </c>
      <c r="C44" s="15">
        <v>65890.06</v>
      </c>
      <c r="D44" s="23" t="s">
        <v>82</v>
      </c>
      <c r="E44" s="15">
        <v>2992047.67</v>
      </c>
    </row>
    <row r="45" spans="2:5" ht="16.5">
      <c r="B45" s="32" t="s">
        <v>37</v>
      </c>
      <c r="C45" s="15">
        <v>395373.85</v>
      </c>
      <c r="D45" s="22" t="s">
        <v>83</v>
      </c>
      <c r="E45" s="14"/>
    </row>
    <row r="46" spans="2:5" ht="16.5">
      <c r="B46" s="4" t="s">
        <v>38</v>
      </c>
      <c r="C46" s="15">
        <v>174515.5</v>
      </c>
      <c r="D46" s="22" t="s">
        <v>84</v>
      </c>
      <c r="E46" s="15">
        <v>2301989.33</v>
      </c>
    </row>
    <row r="47" spans="2:5" ht="16.5">
      <c r="B47" s="7" t="s">
        <v>39</v>
      </c>
      <c r="C47" s="15"/>
      <c r="D47" s="22" t="s">
        <v>85</v>
      </c>
      <c r="E47" s="15"/>
    </row>
    <row r="48" spans="2:5" ht="16.5">
      <c r="B48" s="6" t="s">
        <v>40</v>
      </c>
      <c r="C48" s="14">
        <f>SUM(C49:C54)</f>
        <v>140035.82</v>
      </c>
      <c r="D48" s="27"/>
      <c r="E48" s="14"/>
    </row>
    <row r="49" spans="2:5" ht="15.75">
      <c r="B49" s="4" t="s">
        <v>16</v>
      </c>
      <c r="C49" s="15"/>
      <c r="D49" s="28" t="s">
        <v>86</v>
      </c>
      <c r="E49" s="13">
        <f>E50+E51+E52+E57+E58+E66</f>
        <v>79080227.510000005</v>
      </c>
    </row>
    <row r="50" spans="2:5" ht="16.5">
      <c r="B50" s="4" t="s">
        <v>17</v>
      </c>
      <c r="C50" s="15"/>
      <c r="D50" s="22" t="s">
        <v>87</v>
      </c>
      <c r="E50" s="15"/>
    </row>
    <row r="51" spans="2:5" ht="16.5">
      <c r="B51" s="4" t="s">
        <v>18</v>
      </c>
      <c r="C51" s="15"/>
      <c r="D51" s="22" t="s">
        <v>88</v>
      </c>
      <c r="E51" s="29"/>
    </row>
    <row r="52" spans="2:5" ht="16.5">
      <c r="B52" s="4" t="s">
        <v>19</v>
      </c>
      <c r="C52" s="15"/>
      <c r="D52" s="22" t="s">
        <v>89</v>
      </c>
      <c r="E52" s="14">
        <f>SUM(E53:E56)</f>
        <v>334190.71999999997</v>
      </c>
    </row>
    <row r="53" spans="2:5">
      <c r="B53" s="4" t="s">
        <v>20</v>
      </c>
      <c r="C53" s="15">
        <v>140035.82</v>
      </c>
      <c r="D53" s="23" t="s">
        <v>79</v>
      </c>
      <c r="E53" s="29">
        <v>0</v>
      </c>
    </row>
    <row r="54" spans="2:5">
      <c r="B54" s="4" t="s">
        <v>21</v>
      </c>
      <c r="C54" s="15"/>
      <c r="D54" s="23" t="s">
        <v>80</v>
      </c>
      <c r="E54" s="15">
        <v>334190.71999999997</v>
      </c>
    </row>
    <row r="55" spans="2:5" ht="16.5">
      <c r="B55" s="6" t="s">
        <v>41</v>
      </c>
      <c r="C55" s="15">
        <v>3608944.44</v>
      </c>
      <c r="D55" s="23" t="s">
        <v>81</v>
      </c>
      <c r="E55" s="29"/>
    </row>
    <row r="56" spans="2:5" ht="16.5">
      <c r="B56" s="6" t="s">
        <v>42</v>
      </c>
      <c r="C56" s="14">
        <f>SUM(C57:C58)</f>
        <v>175779357.83000001</v>
      </c>
      <c r="D56" s="23" t="s">
        <v>90</v>
      </c>
      <c r="E56" s="29">
        <v>0</v>
      </c>
    </row>
    <row r="57" spans="2:5" ht="16.5">
      <c r="B57" s="7" t="s">
        <v>43</v>
      </c>
      <c r="C57" s="15">
        <v>175779357.83000001</v>
      </c>
      <c r="D57" s="22" t="s">
        <v>91</v>
      </c>
      <c r="E57" s="29">
        <v>58392.46</v>
      </c>
    </row>
    <row r="58" spans="2:5" ht="16.5">
      <c r="B58" s="7" t="s">
        <v>44</v>
      </c>
      <c r="C58" s="15"/>
      <c r="D58" s="22" t="s">
        <v>92</v>
      </c>
      <c r="E58" s="14">
        <f>SUM(E59:E65)</f>
        <v>52085997.750000007</v>
      </c>
    </row>
    <row r="59" spans="2:5">
      <c r="B59" s="8"/>
      <c r="C59" s="16"/>
      <c r="D59" s="23" t="s">
        <v>93</v>
      </c>
      <c r="E59" s="29">
        <v>21304847.969999999</v>
      </c>
    </row>
    <row r="60" spans="2:5">
      <c r="B60" s="8"/>
      <c r="C60" s="17"/>
      <c r="D60" s="23" t="s">
        <v>94</v>
      </c>
      <c r="E60" s="29"/>
    </row>
    <row r="61" spans="2:5">
      <c r="B61" s="8"/>
      <c r="C61" s="17"/>
      <c r="D61" s="23" t="s">
        <v>95</v>
      </c>
      <c r="E61" s="29">
        <v>28065421.850000001</v>
      </c>
    </row>
    <row r="62" spans="2:5">
      <c r="B62" s="8"/>
      <c r="C62" s="17"/>
      <c r="D62" s="23" t="s">
        <v>96</v>
      </c>
      <c r="E62" s="29">
        <v>708538.2</v>
      </c>
    </row>
    <row r="63" spans="2:5">
      <c r="B63" s="8"/>
      <c r="C63" s="17"/>
      <c r="D63" s="23" t="s">
        <v>97</v>
      </c>
      <c r="E63" s="29"/>
    </row>
    <row r="64" spans="2:5">
      <c r="B64" s="8"/>
      <c r="C64" s="17"/>
      <c r="D64" s="23" t="s">
        <v>98</v>
      </c>
      <c r="E64" s="29">
        <v>2006622.81</v>
      </c>
    </row>
    <row r="65" spans="2:5">
      <c r="B65" s="8"/>
      <c r="C65" s="17"/>
      <c r="D65" s="23" t="s">
        <v>99</v>
      </c>
      <c r="E65" s="29">
        <v>566.91999999999996</v>
      </c>
    </row>
    <row r="66" spans="2:5" ht="16.5">
      <c r="B66" s="8"/>
      <c r="C66" s="17"/>
      <c r="D66" s="22" t="s">
        <v>100</v>
      </c>
      <c r="E66" s="15">
        <v>26601646.579999998</v>
      </c>
    </row>
    <row r="67" spans="2:5" ht="15" thickBot="1">
      <c r="B67" s="8"/>
      <c r="C67" s="17"/>
      <c r="D67" s="26"/>
      <c r="E67" s="31"/>
    </row>
    <row r="68" spans="2:5" ht="16.5" thickBot="1">
      <c r="B68" s="9" t="s">
        <v>45</v>
      </c>
      <c r="C68" s="18">
        <f>C8+C31</f>
        <v>1279215845.6599998</v>
      </c>
      <c r="D68" s="9" t="s">
        <v>101</v>
      </c>
      <c r="E68" s="18">
        <f>E8+E34+E49</f>
        <v>1279215845.6600001</v>
      </c>
    </row>
  </sheetData>
  <mergeCells count="2">
    <mergeCell ref="B5:B6"/>
    <mergeCell ref="D5:D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1"/>
  <sheetViews>
    <sheetView tabSelected="1" workbookViewId="0">
      <selection activeCell="F9" sqref="F9"/>
    </sheetView>
  </sheetViews>
  <sheetFormatPr baseColWidth="10" defaultRowHeight="14.25"/>
  <cols>
    <col min="2" max="2" width="56" customWidth="1"/>
    <col min="3" max="3" width="13" bestFit="1" customWidth="1"/>
  </cols>
  <sheetData>
    <row r="2" spans="2:6" ht="18">
      <c r="B2" s="60" t="s">
        <v>175</v>
      </c>
      <c r="C2" s="60"/>
      <c r="D2" s="60"/>
      <c r="E2" s="60"/>
      <c r="F2" s="60"/>
    </row>
    <row r="3" spans="2:6" ht="15" thickBot="1"/>
    <row r="4" spans="2:6" ht="15.75">
      <c r="B4" s="34"/>
      <c r="C4" s="46" t="s">
        <v>46</v>
      </c>
    </row>
    <row r="5" spans="2:6" ht="16.5" thickBot="1">
      <c r="B5" s="35"/>
      <c r="C5" s="47" t="s">
        <v>47</v>
      </c>
    </row>
    <row r="6" spans="2:6" ht="16.5" thickTop="1">
      <c r="B6" s="36"/>
      <c r="C6" s="48"/>
    </row>
    <row r="7" spans="2:6" ht="15.75">
      <c r="B7" s="2" t="s">
        <v>103</v>
      </c>
      <c r="C7" s="49"/>
    </row>
    <row r="8" spans="2:6" ht="16.5">
      <c r="B8" s="37" t="s">
        <v>104</v>
      </c>
      <c r="C8" s="45">
        <f>C9+C14</f>
        <v>5283508.74</v>
      </c>
    </row>
    <row r="9" spans="2:6">
      <c r="B9" s="4" t="s">
        <v>105</v>
      </c>
      <c r="C9" s="45">
        <f>SUM(C10:C13)</f>
        <v>5184602.24</v>
      </c>
    </row>
    <row r="10" spans="2:6">
      <c r="B10" s="38" t="s">
        <v>106</v>
      </c>
      <c r="C10" s="29"/>
    </row>
    <row r="11" spans="2:6">
      <c r="B11" s="38" t="s">
        <v>107</v>
      </c>
      <c r="C11" s="29">
        <v>5184602.24</v>
      </c>
    </row>
    <row r="12" spans="2:6">
      <c r="B12" s="38" t="s">
        <v>108</v>
      </c>
      <c r="C12" s="29"/>
    </row>
    <row r="13" spans="2:6">
      <c r="B13" s="38" t="s">
        <v>109</v>
      </c>
      <c r="C13" s="29">
        <v>0</v>
      </c>
    </row>
    <row r="14" spans="2:6">
      <c r="B14" s="4" t="s">
        <v>110</v>
      </c>
      <c r="C14" s="45">
        <f>SUM(C15:C20)</f>
        <v>98906.5</v>
      </c>
    </row>
    <row r="15" spans="2:6">
      <c r="B15" s="38" t="s">
        <v>111</v>
      </c>
      <c r="C15" s="29"/>
    </row>
    <row r="16" spans="2:6">
      <c r="B16" s="38" t="s">
        <v>112</v>
      </c>
      <c r="C16" s="29">
        <v>98906.5</v>
      </c>
    </row>
    <row r="17" spans="2:3">
      <c r="B17" s="38" t="s">
        <v>113</v>
      </c>
      <c r="C17" s="29"/>
    </row>
    <row r="18" spans="2:3">
      <c r="B18" s="38" t="s">
        <v>114</v>
      </c>
      <c r="C18" s="29"/>
    </row>
    <row r="19" spans="2:3">
      <c r="B19" s="38" t="s">
        <v>115</v>
      </c>
      <c r="C19" s="29"/>
    </row>
    <row r="20" spans="2:3">
      <c r="B20" s="38" t="s">
        <v>116</v>
      </c>
      <c r="C20" s="29"/>
    </row>
    <row r="21" spans="2:3" ht="16.5">
      <c r="B21" s="37" t="s">
        <v>117</v>
      </c>
      <c r="C21" s="29"/>
    </row>
    <row r="22" spans="2:3" ht="16.5">
      <c r="B22" s="37" t="s">
        <v>118</v>
      </c>
      <c r="C22" s="29">
        <v>20503990.329999998</v>
      </c>
    </row>
    <row r="23" spans="2:3" ht="16.5">
      <c r="B23" s="39" t="s">
        <v>119</v>
      </c>
      <c r="C23" s="45">
        <f>SUM(C24:C27)</f>
        <v>-22224107.430000003</v>
      </c>
    </row>
    <row r="24" spans="2:3">
      <c r="B24" s="4" t="s">
        <v>120</v>
      </c>
      <c r="C24" s="29">
        <f>-277224.92-20226765.41</f>
        <v>-20503990.330000002</v>
      </c>
    </row>
    <row r="25" spans="2:3">
      <c r="B25" s="7" t="s">
        <v>121</v>
      </c>
      <c r="C25" s="29">
        <v>-1720117.1</v>
      </c>
    </row>
    <row r="26" spans="2:3">
      <c r="B26" s="7" t="s">
        <v>122</v>
      </c>
      <c r="C26" s="29"/>
    </row>
    <row r="27" spans="2:3">
      <c r="B27" s="7" t="s">
        <v>123</v>
      </c>
      <c r="C27" s="29"/>
    </row>
    <row r="28" spans="2:3" ht="16.5">
      <c r="B28" s="40" t="s">
        <v>124</v>
      </c>
      <c r="C28" s="45">
        <f>SUM(C29:C31)</f>
        <v>14874522.050000001</v>
      </c>
    </row>
    <row r="29" spans="2:3">
      <c r="B29" s="7" t="s">
        <v>125</v>
      </c>
      <c r="C29" s="29">
        <v>663066.97</v>
      </c>
    </row>
    <row r="30" spans="2:3">
      <c r="B30" s="7" t="s">
        <v>126</v>
      </c>
      <c r="C30" s="29">
        <v>14084705.73</v>
      </c>
    </row>
    <row r="31" spans="2:3">
      <c r="B31" s="7" t="s">
        <v>127</v>
      </c>
      <c r="C31" s="29">
        <v>126749.35</v>
      </c>
    </row>
    <row r="32" spans="2:3" ht="16.5">
      <c r="B32" s="40" t="s">
        <v>128</v>
      </c>
      <c r="C32" s="45">
        <f>C33+C34+C35</f>
        <v>-4702225.66</v>
      </c>
    </row>
    <row r="33" spans="2:3">
      <c r="B33" s="7" t="s">
        <v>129</v>
      </c>
      <c r="C33" s="29">
        <v>-3487914.18</v>
      </c>
    </row>
    <row r="34" spans="2:3">
      <c r="B34" s="7" t="s">
        <v>130</v>
      </c>
      <c r="C34" s="29">
        <v>-1214311.48</v>
      </c>
    </row>
    <row r="35" spans="2:3">
      <c r="B35" s="7" t="s">
        <v>131</v>
      </c>
      <c r="C35" s="29"/>
    </row>
    <row r="36" spans="2:3" ht="16.5">
      <c r="B36" s="40" t="s">
        <v>132</v>
      </c>
      <c r="C36" s="45">
        <f>SUM(C37:C40)</f>
        <v>-5477592.8099999996</v>
      </c>
    </row>
    <row r="37" spans="2:3">
      <c r="B37" s="7" t="s">
        <v>133</v>
      </c>
      <c r="C37" s="29">
        <v>-5158715.57</v>
      </c>
    </row>
    <row r="38" spans="2:3">
      <c r="B38" s="7" t="s">
        <v>134</v>
      </c>
      <c r="C38" s="29">
        <v>-297094.5</v>
      </c>
    </row>
    <row r="39" spans="2:3">
      <c r="B39" s="7" t="s">
        <v>135</v>
      </c>
      <c r="C39" s="29">
        <v>-15409.14</v>
      </c>
    </row>
    <row r="40" spans="2:3">
      <c r="B40" s="7" t="s">
        <v>136</v>
      </c>
      <c r="C40" s="29">
        <v>-6373.6</v>
      </c>
    </row>
    <row r="41" spans="2:3" ht="16.5">
      <c r="B41" s="40" t="s">
        <v>137</v>
      </c>
      <c r="C41" s="45">
        <f>SUM(C42:C44)</f>
        <v>-3697515.85</v>
      </c>
    </row>
    <row r="42" spans="2:3">
      <c r="B42" s="7" t="s">
        <v>138</v>
      </c>
      <c r="C42" s="29">
        <v>-66486.539999999994</v>
      </c>
    </row>
    <row r="43" spans="2:3">
      <c r="B43" s="7" t="s">
        <v>139</v>
      </c>
      <c r="C43" s="29">
        <v>-164364.57999999999</v>
      </c>
    </row>
    <row r="44" spans="2:3">
      <c r="B44" s="7" t="s">
        <v>140</v>
      </c>
      <c r="C44" s="29">
        <v>-3466664.73</v>
      </c>
    </row>
    <row r="45" spans="2:3" ht="16.5">
      <c r="B45" s="40" t="s">
        <v>141</v>
      </c>
      <c r="C45" s="29">
        <v>3654848.92</v>
      </c>
    </row>
    <row r="46" spans="2:3" ht="16.5">
      <c r="B46" s="40" t="s">
        <v>142</v>
      </c>
      <c r="C46" s="29"/>
    </row>
    <row r="47" spans="2:3" ht="16.5">
      <c r="B47" s="40" t="s">
        <v>143</v>
      </c>
      <c r="C47" s="45">
        <f>SUM(C48:C49)</f>
        <v>2753.94</v>
      </c>
    </row>
    <row r="48" spans="2:3">
      <c r="B48" s="7" t="s">
        <v>144</v>
      </c>
      <c r="C48" s="29"/>
    </row>
    <row r="49" spans="2:3">
      <c r="B49" s="7" t="s">
        <v>145</v>
      </c>
      <c r="C49" s="29">
        <v>2753.94</v>
      </c>
    </row>
    <row r="50" spans="2:3" ht="16.5">
      <c r="B50" s="40" t="s">
        <v>146</v>
      </c>
      <c r="C50" s="50">
        <f>SUM(C51:C52)</f>
        <v>0</v>
      </c>
    </row>
    <row r="51" spans="2:3">
      <c r="B51" s="7" t="s">
        <v>147</v>
      </c>
      <c r="C51" s="29"/>
    </row>
    <row r="52" spans="2:3">
      <c r="B52" s="7" t="s">
        <v>148</v>
      </c>
      <c r="C52" s="29"/>
    </row>
    <row r="53" spans="2:3" ht="16.5">
      <c r="B53" s="41" t="s">
        <v>149</v>
      </c>
      <c r="C53" s="51">
        <f>C8+C21+C22+C23+C28+C32+C36+C41+C45+C46+C47+C50</f>
        <v>8218182.2299999977</v>
      </c>
    </row>
    <row r="54" spans="2:3" ht="16.5">
      <c r="B54" s="42" t="s">
        <v>150</v>
      </c>
      <c r="C54" s="52">
        <f>C55+C58+C61</f>
        <v>953260.99</v>
      </c>
    </row>
    <row r="55" spans="2:3">
      <c r="B55" s="7" t="s">
        <v>151</v>
      </c>
      <c r="C55" s="45">
        <f>SUM(C56:C57)</f>
        <v>0</v>
      </c>
    </row>
    <row r="56" spans="2:3">
      <c r="B56" s="7" t="s">
        <v>152</v>
      </c>
      <c r="C56" s="29"/>
    </row>
    <row r="57" spans="2:3">
      <c r="B57" s="7" t="s">
        <v>153</v>
      </c>
      <c r="C57" s="29"/>
    </row>
    <row r="58" spans="2:3">
      <c r="B58" s="7" t="s">
        <v>154</v>
      </c>
      <c r="C58" s="45">
        <f>SUM(C59:C60)</f>
        <v>953260.99</v>
      </c>
    </row>
    <row r="59" spans="2:3">
      <c r="B59" s="7" t="s">
        <v>155</v>
      </c>
      <c r="C59" s="29"/>
    </row>
    <row r="60" spans="2:3">
      <c r="B60" s="7" t="s">
        <v>156</v>
      </c>
      <c r="C60" s="29">
        <v>953260.99</v>
      </c>
    </row>
    <row r="61" spans="2:3">
      <c r="B61" s="7" t="s">
        <v>157</v>
      </c>
      <c r="C61" s="29"/>
    </row>
    <row r="62" spans="2:3" ht="16.5">
      <c r="B62" s="40" t="s">
        <v>158</v>
      </c>
      <c r="C62" s="52">
        <f>SUM(C63:C65)</f>
        <v>-1418.62</v>
      </c>
    </row>
    <row r="63" spans="2:3">
      <c r="B63" s="7" t="s">
        <v>159</v>
      </c>
      <c r="C63" s="29"/>
    </row>
    <row r="64" spans="2:3">
      <c r="B64" s="7" t="s">
        <v>160</v>
      </c>
      <c r="C64" s="29">
        <v>-1418.62</v>
      </c>
    </row>
    <row r="65" spans="2:3">
      <c r="B65" s="7" t="s">
        <v>161</v>
      </c>
      <c r="C65" s="29"/>
    </row>
    <row r="66" spans="2:3" ht="16.5">
      <c r="B66" s="40" t="s">
        <v>162</v>
      </c>
      <c r="C66" s="52">
        <f>SUM(C67:C68)</f>
        <v>0</v>
      </c>
    </row>
    <row r="67" spans="2:3">
      <c r="B67" s="7" t="s">
        <v>163</v>
      </c>
      <c r="C67" s="29"/>
    </row>
    <row r="68" spans="2:3">
      <c r="B68" s="7" t="s">
        <v>164</v>
      </c>
      <c r="C68" s="29"/>
    </row>
    <row r="69" spans="2:3" ht="16.5">
      <c r="B69" s="40" t="s">
        <v>165</v>
      </c>
      <c r="C69" s="29"/>
    </row>
    <row r="70" spans="2:3" ht="16.5">
      <c r="B70" s="40" t="s">
        <v>166</v>
      </c>
      <c r="C70" s="45">
        <f>SUM(C71:C72)</f>
        <v>0</v>
      </c>
    </row>
    <row r="71" spans="2:3">
      <c r="B71" s="7" t="s">
        <v>144</v>
      </c>
      <c r="C71" s="29"/>
    </row>
    <row r="72" spans="2:3">
      <c r="B72" s="7" t="s">
        <v>167</v>
      </c>
      <c r="C72" s="53"/>
    </row>
    <row r="73" spans="2:3" ht="16.5">
      <c r="B73" s="43" t="s">
        <v>168</v>
      </c>
      <c r="C73" s="51">
        <f>C54+C62+C66+C69+C70</f>
        <v>951842.37</v>
      </c>
    </row>
    <row r="74" spans="2:3" ht="16.5">
      <c r="B74" s="43" t="s">
        <v>169</v>
      </c>
      <c r="C74" s="51">
        <f>C53+C73</f>
        <v>9170024.5999999978</v>
      </c>
    </row>
    <row r="75" spans="2:3" ht="16.5">
      <c r="B75" s="40" t="s">
        <v>170</v>
      </c>
      <c r="C75" s="54"/>
    </row>
    <row r="76" spans="2:3" ht="16.5">
      <c r="B76" s="43" t="s">
        <v>171</v>
      </c>
      <c r="C76" s="51">
        <f>C74+C75</f>
        <v>9170024.5999999978</v>
      </c>
    </row>
    <row r="77" spans="2:3" ht="16.5">
      <c r="B77" s="6"/>
      <c r="C77" s="52"/>
    </row>
    <row r="78" spans="2:3" ht="15.75">
      <c r="B78" s="28" t="s">
        <v>172</v>
      </c>
      <c r="C78" s="45"/>
    </row>
    <row r="79" spans="2:3" ht="16.5">
      <c r="B79" s="40" t="s">
        <v>173</v>
      </c>
      <c r="C79" s="29"/>
    </row>
    <row r="80" spans="2:3" ht="17.25" thickBot="1">
      <c r="B80" s="40"/>
      <c r="C80" s="55"/>
    </row>
    <row r="81" spans="2:3" ht="19.5" thickTop="1" thickBot="1">
      <c r="B81" s="44" t="s">
        <v>174</v>
      </c>
      <c r="C81" s="56">
        <f>C76+C79</f>
        <v>9170024.5999999978</v>
      </c>
    </row>
  </sheetData>
  <mergeCells count="1">
    <mergeCell ref="B2:F2"/>
  </mergeCells>
  <conditionalFormatting sqref="C51 C56:C57 C59 C61 C10:C13">
    <cfRule type="cellIs" dxfId="14" priority="16" stopIfTrue="1" operator="lessThan">
      <formula>0</formula>
    </cfRule>
  </conditionalFormatting>
  <conditionalFormatting sqref="C52 C63 C65">
    <cfRule type="cellIs" dxfId="13" priority="17" stopIfTrue="1" operator="greaterThan">
      <formula>0</formula>
    </cfRule>
  </conditionalFormatting>
  <conditionalFormatting sqref="C22">
    <cfRule type="cellIs" dxfId="12" priority="15" stopIfTrue="1" operator="lessThan">
      <formula>0</formula>
    </cfRule>
  </conditionalFormatting>
  <conditionalFormatting sqref="C26">
    <cfRule type="cellIs" dxfId="11" priority="14" stopIfTrue="1" operator="greaterThan">
      <formula>0</formula>
    </cfRule>
  </conditionalFormatting>
  <conditionalFormatting sqref="C33:C34">
    <cfRule type="cellIs" dxfId="10" priority="13" stopIfTrue="1" operator="greaterThan">
      <formula>0</formula>
    </cfRule>
  </conditionalFormatting>
  <conditionalFormatting sqref="C42">
    <cfRule type="cellIs" dxfId="9" priority="12" stopIfTrue="1" operator="greaterThan">
      <formula>0</formula>
    </cfRule>
  </conditionalFormatting>
  <conditionalFormatting sqref="C43:C44">
    <cfRule type="cellIs" dxfId="8" priority="11" stopIfTrue="1" operator="greaterThan">
      <formula>0</formula>
    </cfRule>
  </conditionalFormatting>
  <conditionalFormatting sqref="C45">
    <cfRule type="cellIs" dxfId="7" priority="10" stopIfTrue="1" operator="lessThan">
      <formula>0</formula>
    </cfRule>
  </conditionalFormatting>
  <conditionalFormatting sqref="C20 C15 C17:C18">
    <cfRule type="cellIs" dxfId="6" priority="8" stopIfTrue="1" operator="lessThan">
      <formula>0</formula>
    </cfRule>
  </conditionalFormatting>
  <conditionalFormatting sqref="C37:C39">
    <cfRule type="cellIs" dxfId="5" priority="7" stopIfTrue="1" operator="greaterThan">
      <formula>0</formula>
    </cfRule>
  </conditionalFormatting>
  <conditionalFormatting sqref="C40">
    <cfRule type="cellIs" dxfId="4" priority="6" stopIfTrue="1" operator="greaterThan">
      <formula>0</formula>
    </cfRule>
  </conditionalFormatting>
  <conditionalFormatting sqref="C16">
    <cfRule type="cellIs" dxfId="3" priority="5" stopIfTrue="1" operator="lessThan">
      <formula>0</formula>
    </cfRule>
  </conditionalFormatting>
  <conditionalFormatting sqref="C19">
    <cfRule type="cellIs" dxfId="2" priority="4" stopIfTrue="1" operator="lessThan">
      <formula>0</formula>
    </cfRule>
  </conditionalFormatting>
  <conditionalFormatting sqref="C27">
    <cfRule type="cellIs" dxfId="1" priority="3" stopIfTrue="1" operator="lessThan">
      <formula>0</formula>
    </cfRule>
  </conditionalFormatting>
  <conditionalFormatting sqref="C46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2039BF1ACBB6242A05B31B4AC89E4F2" ma:contentTypeVersion="2" ma:contentTypeDescription="Crear nuevo documento." ma:contentTypeScope="" ma:versionID="2ac57bf128d97e3e13e46525a1e254a2">
  <xsd:schema xmlns:xsd="http://www.w3.org/2001/XMLSchema" xmlns:xs="http://www.w3.org/2001/XMLSchema" xmlns:p="http://schemas.microsoft.com/office/2006/metadata/properties" xmlns:ns1="e4b73361-b4d4-4302-9756-11c2890942ab" xmlns:ns2="http://schemas.microsoft.com/sharepoint/v3" targetNamespace="http://schemas.microsoft.com/office/2006/metadata/properties" ma:root="true" ma:fieldsID="273ea9e25f12efe34d3b73f8c338c818" ns1:_="" ns2:_="">
    <xsd:import namespace="e4b73361-b4d4-4302-9756-11c2890942ab"/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" minOccurs="0"/>
                <xsd:element ref="ns2:PublishingStartDate" minOccurs="0"/>
                <xsd:element ref="ns2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73361-b4d4-4302-9756-11c2890942ab" elementFormDefault="qualified">
    <xsd:import namespace="http://schemas.microsoft.com/office/2006/documentManagement/types"/>
    <xsd:import namespace="http://schemas.microsoft.com/office/infopath/2007/PartnerControls"/>
    <xsd:element name="Orden" ma:index="0" nillable="true" ma:displayName="Orden" ma:decimals="0" ma:internalName="Orden" ma:percentage="FALSE">
      <xsd:simpleType>
        <xsd:restriction base="dms:Number">
          <xsd:minInclusive value="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4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nido"/>
        <xsd:element ref="dc:title" minOccurs="0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e4b73361-b4d4-4302-9756-11c2890942ab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BF37669-34E9-449F-925D-545E782F49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b73361-b4d4-4302-9756-11c2890942ab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2F8273-7758-47D0-A33C-0D4CB1C9A0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DC8479-C968-4727-B726-1AF287E5AF0E}">
  <ds:schemaRefs>
    <ds:schemaRef ds:uri="http://schemas.microsoft.com/sharepoint/v3"/>
    <ds:schemaRef ds:uri="http://schemas.openxmlformats.org/package/2006/metadata/core-properties"/>
    <ds:schemaRef ds:uri="http://purl.org/dc/dcmitype/"/>
    <ds:schemaRef ds:uri="e4b73361-b4d4-4302-9756-11c2890942ab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</vt:lpstr>
      <vt:lpstr>pyg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2025-02-11T08:48:18Z</dcterms:created>
  <dcterms:modified xsi:type="dcterms:W3CDTF">2025-02-11T08:48:41Z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0x010100A2039BF1ACBB6242A05B31B4AC89E4F2</vt:lpwstr>
  </property>
</Properties>
</file>