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7520"/>
  </bookViews>
  <sheets>
    <sheet name="balance" sheetId="1" r:id="rId1"/>
    <sheet name="py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2" l="1"/>
  <c r="D69" i="2"/>
  <c r="D65" i="2"/>
  <c r="D61" i="2"/>
  <c r="D58" i="2"/>
  <c r="D57" i="2"/>
  <c r="D76" i="2" s="1"/>
  <c r="D53" i="2"/>
  <c r="D50" i="2"/>
  <c r="D44" i="2"/>
  <c r="D39" i="2"/>
  <c r="D35" i="2"/>
  <c r="D31" i="2"/>
  <c r="D26" i="2"/>
  <c r="D17" i="2"/>
  <c r="D12" i="2"/>
  <c r="D11" i="2"/>
  <c r="D58" i="1"/>
  <c r="D50" i="1"/>
  <c r="D44" i="1"/>
  <c r="D42" i="1" s="1"/>
  <c r="D33" i="1" s="1"/>
  <c r="D35" i="1"/>
  <c r="D24" i="1"/>
  <c r="D21" i="1"/>
  <c r="D17" i="1"/>
  <c r="D11" i="1"/>
  <c r="D10" i="1"/>
  <c r="D56" i="2" l="1"/>
  <c r="D77" i="2" s="1"/>
  <c r="D79" i="2" s="1"/>
  <c r="D84" i="2" s="1"/>
  <c r="D70" i="1"/>
</calcChain>
</file>

<file path=xl/sharedStrings.xml><?xml version="1.0" encoding="utf-8"?>
<sst xmlns="http://schemas.openxmlformats.org/spreadsheetml/2006/main" count="187" uniqueCount="175">
  <si>
    <t>SOCIEDAD: EMPRESA MUNICIPAL DE LA VIVIENDA Y SUELO DE MADRID S.A.</t>
  </si>
  <si>
    <t>ACTIVO</t>
  </si>
  <si>
    <t>A) ACTIVO NO CORRIENTE</t>
  </si>
  <si>
    <t xml:space="preserve">     I. Inmovilizado intangible</t>
  </si>
  <si>
    <t xml:space="preserve">              1. Desarrollo</t>
  </si>
  <si>
    <t xml:space="preserve">              2. Concesiones</t>
  </si>
  <si>
    <t xml:space="preserve">              3. Patentes, licencias, marcas y similares</t>
  </si>
  <si>
    <t xml:space="preserve">              4. Aplicaciones informáticas</t>
  </si>
  <si>
    <t xml:space="preserve">              5. Otro inmovilizado intangible</t>
  </si>
  <si>
    <t xml:space="preserve">     II. Inmovilizado material</t>
  </si>
  <si>
    <t xml:space="preserve">              1. Terrenos y construcciones</t>
  </si>
  <si>
    <t xml:space="preserve">              2. Instalaciones técnicas y otro inmovilizado material</t>
  </si>
  <si>
    <t xml:space="preserve">              3. Inmovilizado en curso y anticipos</t>
  </si>
  <si>
    <t xml:space="preserve">     III. Inversiones inmobiliarias</t>
  </si>
  <si>
    <t xml:space="preserve">              1. Terrenos</t>
  </si>
  <si>
    <t xml:space="preserve">              2. Construcciones</t>
  </si>
  <si>
    <t xml:space="preserve">     IV. Inversiones financieras a largo plazo</t>
  </si>
  <si>
    <t xml:space="preserve">              1. Instrumentos de patrimonio</t>
  </si>
  <si>
    <t xml:space="preserve">              2. Créditos a terceros</t>
  </si>
  <si>
    <t xml:space="preserve">              3. Valores representativos de deuda</t>
  </si>
  <si>
    <t xml:space="preserve">              4. Derivados</t>
  </si>
  <si>
    <t xml:space="preserve">              5. Inv.financ. en Empresas Municipales, OOAA y Ayto</t>
  </si>
  <si>
    <t xml:space="preserve">              6. Otros activos financieros</t>
  </si>
  <si>
    <t xml:space="preserve">      V. Activos por impuesto diferido</t>
  </si>
  <si>
    <t>B) ACTIVO CORRIENTE</t>
  </si>
  <si>
    <t xml:space="preserve">       I. Activos no corrientes mantenidos para la venta</t>
  </si>
  <si>
    <t xml:space="preserve">      II. Existencias</t>
  </si>
  <si>
    <t xml:space="preserve">               1. Comerciales</t>
  </si>
  <si>
    <t xml:space="preserve">               2. Materias primas y otros aprovisionamientos</t>
  </si>
  <si>
    <t xml:space="preserve">               3. Productos en curso</t>
  </si>
  <si>
    <t xml:space="preserve">               4. Productos terminados</t>
  </si>
  <si>
    <t xml:space="preserve">               5. Subproductos, residuos y materiales recuperados</t>
  </si>
  <si>
    <t xml:space="preserve">               6. Anticipos a proveedores</t>
  </si>
  <si>
    <t xml:space="preserve">     III. Deudores comerciales y otras cuentas a cobrar</t>
  </si>
  <si>
    <t xml:space="preserve">              1. Clientes por ventas y prestaciones de servicios</t>
  </si>
  <si>
    <t xml:space="preserve">              2. Ayuntamiento, OOAA, Empr.Municipales, deudores</t>
  </si>
  <si>
    <t xml:space="preserve">              3. Deudores varios</t>
  </si>
  <si>
    <t xml:space="preserve">              4. Personal</t>
  </si>
  <si>
    <t xml:space="preserve">              5. Activos por impuesto corriente</t>
  </si>
  <si>
    <t xml:space="preserve">              6. Otros créditos con las Administraciones Públicas</t>
  </si>
  <si>
    <t xml:space="preserve">              7. Accionistas (socios) por desembolsos exigidos</t>
  </si>
  <si>
    <t xml:space="preserve">     IV. Inversiones financieras a corto plazo</t>
  </si>
  <si>
    <t xml:space="preserve">      V. Periodificaciones a corto plazo</t>
  </si>
  <si>
    <t xml:space="preserve">     VI. Efectivo y otros activos líquidos equivalentes</t>
  </si>
  <si>
    <t xml:space="preserve">              1. Tesorería</t>
  </si>
  <si>
    <t xml:space="preserve">             2. Otros activos líquidos equivalentes</t>
  </si>
  <si>
    <t>TOTAL ACTIVO (A+B)</t>
  </si>
  <si>
    <t>REAL</t>
  </si>
  <si>
    <t>PATRIMONIO NETO Y PASIVO</t>
  </si>
  <si>
    <t>A) PATRIMONIO NETO</t>
  </si>
  <si>
    <t>A-1) Fondos Propios</t>
  </si>
  <si>
    <t xml:space="preserve">       I. Capital</t>
  </si>
  <si>
    <t xml:space="preserve">              1. Capital escriturado</t>
  </si>
  <si>
    <t xml:space="preserve">              2. (Capital no exigido)</t>
  </si>
  <si>
    <t xml:space="preserve">      II. Prima de emisión</t>
  </si>
  <si>
    <t xml:space="preserve">     III. Reservas</t>
  </si>
  <si>
    <t xml:space="preserve">             1. Reserva legal</t>
  </si>
  <si>
    <t xml:space="preserve">             2. Otras reservas</t>
  </si>
  <si>
    <t xml:space="preserve">     IV. Resultados de ejercicios anteriores</t>
  </si>
  <si>
    <t xml:space="preserve">            1. Remanente</t>
  </si>
  <si>
    <t xml:space="preserve">            2. (Resultados negativos de ejercicios anteriores)</t>
  </si>
  <si>
    <t xml:space="preserve">     V. Otras aportaciones de socios</t>
  </si>
  <si>
    <t xml:space="preserve">    VI. Resultado del ejercicio</t>
  </si>
  <si>
    <t xml:space="preserve">   VII. (Dividendo a cuenta)</t>
  </si>
  <si>
    <t>A-2) Ajustes por cambios de valor</t>
  </si>
  <si>
    <t xml:space="preserve">     I. Activos financieros disponibles venta</t>
  </si>
  <si>
    <t xml:space="preserve">    II. Operaciones de cobertura</t>
  </si>
  <si>
    <t xml:space="preserve">   III. Otros</t>
  </si>
  <si>
    <t>A-3) Subvenciones, donaciones y legados recibidos</t>
  </si>
  <si>
    <t xml:space="preserve">     I. Subvenciones de capital del Ayuntamiento</t>
  </si>
  <si>
    <t xml:space="preserve">    II. Otras subvenciones de capital</t>
  </si>
  <si>
    <t xml:space="preserve">   III. Adscripción de bienes</t>
  </si>
  <si>
    <t>B) PASIVO NO CORRIENTE</t>
  </si>
  <si>
    <t xml:space="preserve">      I. Provisiones a largo plazo</t>
  </si>
  <si>
    <t xml:space="preserve">          1. Obligaciones por prestaciones a LP al personal</t>
  </si>
  <si>
    <t xml:space="preserve">          2. Actuaciones medioambientales</t>
  </si>
  <si>
    <t xml:space="preserve">          3. Provisiones por reestructuración</t>
  </si>
  <si>
    <t xml:space="preserve">          4. Otras provisiones</t>
  </si>
  <si>
    <t xml:space="preserve">    II. Deudas a largo plazo</t>
  </si>
  <si>
    <t xml:space="preserve">         1. Deudas con entidades de credito</t>
  </si>
  <si>
    <t xml:space="preserve">         2. Acreedores por arrendamiento financiero</t>
  </si>
  <si>
    <t xml:space="preserve">         3. Derivados</t>
  </si>
  <si>
    <t xml:space="preserve">         4. Otros pasivos financieros</t>
  </si>
  <si>
    <t xml:space="preserve">   III. Deudas con el Ayto., OOAA, Empr.Munic. a LP</t>
  </si>
  <si>
    <t xml:space="preserve">   IV. Pasivos por impuesto diferido</t>
  </si>
  <si>
    <t xml:space="preserve">   V. Periodificaciones a largo plazo</t>
  </si>
  <si>
    <t>C) PASIVO CORRIENTE</t>
  </si>
  <si>
    <t xml:space="preserve">    I. Pasivos vinculados con a.n.c. mantenidos para vta.</t>
  </si>
  <si>
    <t xml:space="preserve">   II. Provisiones a corto plazo</t>
  </si>
  <si>
    <t xml:space="preserve">  III. Deudas a corto plazo</t>
  </si>
  <si>
    <t xml:space="preserve">   IV. Deudas con el Ayto., OOAA, Empr.Munic. a CP</t>
  </si>
  <si>
    <t xml:space="preserve">    V. Acreedores comerciales y otras cuentas a pagar</t>
  </si>
  <si>
    <t xml:space="preserve">        1. Proveedores</t>
  </si>
  <si>
    <t xml:space="preserve">        2. Ayuntamiento, OOAA y Empr.Munic. proveedores</t>
  </si>
  <si>
    <t xml:space="preserve">        3. Acreedores varios</t>
  </si>
  <si>
    <t xml:space="preserve">        4. Personal (remuneraciones pendientes de pago)</t>
  </si>
  <si>
    <t xml:space="preserve">        5. Pasivos por impuesto corriente</t>
  </si>
  <si>
    <t xml:space="preserve">        6. Otras deudas con las Administraciones Publicas</t>
  </si>
  <si>
    <t xml:space="preserve">        7. Anticipos de clientes</t>
  </si>
  <si>
    <t xml:space="preserve">  VI. Periodificaciones a corto plazo</t>
  </si>
  <si>
    <t>TOTAL PATRIMONIO NETO Y PASIVO (A+B+C)</t>
  </si>
  <si>
    <t>pyg</t>
  </si>
  <si>
    <t>A) OPERACIONES CONTINUADAS</t>
  </si>
  <si>
    <t xml:space="preserve">      1. Importe neto de la cifra de negocios</t>
  </si>
  <si>
    <t xml:space="preserve">             a) Ventas</t>
  </si>
  <si>
    <t xml:space="preserve">                  Ventas </t>
  </si>
  <si>
    <t xml:space="preserve">                  Arrendamientos</t>
  </si>
  <si>
    <t xml:space="preserve">                  Ventas de suelo Ayuntamiento</t>
  </si>
  <si>
    <t xml:space="preserve">                  Otras ventas edificios y suelos</t>
  </si>
  <si>
    <t xml:space="preserve">             b) Prestaciones de servicios</t>
  </si>
  <si>
    <t xml:space="preserve"> - Encargo EMVS Fondos europeos y nuevas convocatorias</t>
  </si>
  <si>
    <t xml:space="preserve"> - Oficina Verde</t>
  </si>
  <si>
    <t xml:space="preserve"> - Finalizacion expedientes 2013-2016</t>
  </si>
  <si>
    <t xml:space="preserve"> - Plan Madre  2018</t>
  </si>
  <si>
    <t xml:space="preserve"> - Otras encomiendas de gestión</t>
  </si>
  <si>
    <t xml:space="preserve">      2. Variación de existencias de productos terminados y en curso</t>
  </si>
  <si>
    <t xml:space="preserve">      3. Trabajos realizados por la empresa para su activo</t>
  </si>
  <si>
    <t xml:space="preserve">      4. Aprovisionamientos</t>
  </si>
  <si>
    <t xml:space="preserve">              a) Consumo de mercaderías</t>
  </si>
  <si>
    <t xml:space="preserve">              b) Consumo de materias primas y otras materias consumibles</t>
  </si>
  <si>
    <t xml:space="preserve">              c) Trabajos realizados por otras empresas</t>
  </si>
  <si>
    <t xml:space="preserve">              d) Deterioro de mercaderías, materias primas y otros aprov.</t>
  </si>
  <si>
    <t xml:space="preserve">      5. Otros ingresos de explotación</t>
  </si>
  <si>
    <t xml:space="preserve">              a) Ingresos accesorios y otros de gestión corriente</t>
  </si>
  <si>
    <t xml:space="preserve">              b) Subvenciones de explotación del Ayuntamiento</t>
  </si>
  <si>
    <t xml:space="preserve">              c) Otras subvenciones de explotación</t>
  </si>
  <si>
    <t xml:space="preserve">      6. Gastos de personal</t>
  </si>
  <si>
    <t xml:space="preserve">              a) Sueldos, salarios y asimilados</t>
  </si>
  <si>
    <t xml:space="preserve">              b) Cargas sociales</t>
  </si>
  <si>
    <t xml:space="preserve">              c) Provisiones</t>
  </si>
  <si>
    <t xml:space="preserve">      7. Otros gastos de explotación</t>
  </si>
  <si>
    <t xml:space="preserve">              a) Servicios exteriores</t>
  </si>
  <si>
    <t xml:space="preserve">              b) Tributos</t>
  </si>
  <si>
    <t xml:space="preserve">              c) Pérdidas, deterioro y var. de prov. por op. comerciales</t>
  </si>
  <si>
    <t xml:space="preserve">              d) Otros gastos de gestión corriente</t>
  </si>
  <si>
    <t xml:space="preserve">      8. Amortización del inmovilizado</t>
  </si>
  <si>
    <t xml:space="preserve">              a) Amortización del inmovilizado intangible</t>
  </si>
  <si>
    <t xml:space="preserve">              b) Amortización del inmovilizado material</t>
  </si>
  <si>
    <t xml:space="preserve">              c) Amortización de las inversiones inmobiliarias</t>
  </si>
  <si>
    <t xml:space="preserve">      9. Imputación de subvenciones de inmovilizado no financiero y otras</t>
  </si>
  <si>
    <t xml:space="preserve">     10. Excesos de provisiones plieitos</t>
  </si>
  <si>
    <t xml:space="preserve">     11. Deterioro y resultado por enajenaciones del inmovilizado</t>
  </si>
  <si>
    <t xml:space="preserve">               a) Deterioros y pérdidas</t>
  </si>
  <si>
    <t xml:space="preserve">               b) Resultados por enajenaciones y otros</t>
  </si>
  <si>
    <t xml:space="preserve">     12. Otros resultados</t>
  </si>
  <si>
    <t xml:space="preserve">               a) Ingresos excepcionales</t>
  </si>
  <si>
    <t xml:space="preserve">               b) Gastos excepcionales</t>
  </si>
  <si>
    <r>
      <t>A.1) RESULTADO DE EXPLOTACIÓN</t>
    </r>
    <r>
      <rPr>
        <b/>
        <sz val="12"/>
        <rFont val="Arial Narrow"/>
        <family val="2"/>
      </rPr>
      <t xml:space="preserve"> </t>
    </r>
    <r>
      <rPr>
        <b/>
        <sz val="10"/>
        <rFont val="Arial Narrow"/>
        <family val="2"/>
      </rPr>
      <t>(1+2+3+4+5+6+7+8+9+10+11+12)</t>
    </r>
  </si>
  <si>
    <t xml:space="preserve">     13. Ingresos financieros</t>
  </si>
  <si>
    <t xml:space="preserve">             a) De participaciones en instrumentos de patrimonio</t>
  </si>
  <si>
    <t xml:space="preserve">                     a.1) En Empresas Municipales, OOAA y Ayto</t>
  </si>
  <si>
    <t xml:space="preserve">                     a.2) En terceros</t>
  </si>
  <si>
    <t xml:space="preserve">             b) De valores negociables y otros instrumentos financieros</t>
  </si>
  <si>
    <t xml:space="preserve">                     b.1) En Empresas Municipales, OOAA y Ayto</t>
  </si>
  <si>
    <t xml:space="preserve">                     b.2) En terceros</t>
  </si>
  <si>
    <t xml:space="preserve">             c) Incorporación al activo de gastos financieros</t>
  </si>
  <si>
    <t xml:space="preserve">     14. Gastos financieros</t>
  </si>
  <si>
    <t xml:space="preserve">            a) Por deudas con el Ayuntamiento, OOAA y Empr.Municipales</t>
  </si>
  <si>
    <t xml:space="preserve">            b) Por deudas con terceros</t>
  </si>
  <si>
    <t xml:space="preserve">            c) Por actualización de provisiones</t>
  </si>
  <si>
    <t xml:space="preserve">     15. Variación de valor razonable en instrumentos financieros</t>
  </si>
  <si>
    <t xml:space="preserve">            a) Cartera de negociación y otros</t>
  </si>
  <si>
    <t xml:space="preserve">            b) Imputación al resultado del ejercicio por AFDV</t>
  </si>
  <si>
    <t xml:space="preserve">     16. Diferencias de cambio</t>
  </si>
  <si>
    <t xml:space="preserve">     17. Deterioro y resultado por enajenaciones de instrumentos financ.</t>
  </si>
  <si>
    <t xml:space="preserve">               b) Resultados por enajenaciones y otras</t>
  </si>
  <si>
    <r>
      <t xml:space="preserve">A.2) RESULTADO FINANCIERO </t>
    </r>
    <r>
      <rPr>
        <b/>
        <sz val="10"/>
        <rFont val="Arial Narrow"/>
        <family val="2"/>
      </rPr>
      <t>(13+14+15+16+17)</t>
    </r>
  </si>
  <si>
    <r>
      <t xml:space="preserve">A.3) RESULTADO ANTES DE IMPUESTOS </t>
    </r>
    <r>
      <rPr>
        <b/>
        <sz val="10"/>
        <rFont val="Arial Narrow"/>
        <family val="2"/>
      </rPr>
      <t>(A.1+A.2)</t>
    </r>
  </si>
  <si>
    <t xml:space="preserve">     18. Impuesto sobre beneficios</t>
  </si>
  <si>
    <r>
      <t xml:space="preserve">A.4) RDO. EJERCICIO PROCEDENTE DE OP. CONTINUADAS </t>
    </r>
    <r>
      <rPr>
        <b/>
        <sz val="10"/>
        <rFont val="Arial Narrow"/>
        <family val="2"/>
      </rPr>
      <t>(A.3+18)</t>
    </r>
  </si>
  <si>
    <t>B) OPERACIONES INTERRUMPIDAS</t>
  </si>
  <si>
    <t xml:space="preserve">     19. Rdo. ejercicio procedente de op. interrumpidas neto de impuestos</t>
  </si>
  <si>
    <t>A.5) RESULTADO DEL EJERCICIO (A.4+19)</t>
  </si>
  <si>
    <t>ESTIMADO</t>
  </si>
  <si>
    <t>PRESUPUESTO DE EXPLOTACIÓN. CUENTA DE PÉRDIDAS Y GANANCIAS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</si>
</sst>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"/>
  </numFmts>
  <fonts count="10">
    <font>
      <sz val="11"/>
      <color theme="1"/>
      <name val="Aptos Narrow"/>
      <family val="2"/>
      <scheme val="minor"/>
    </font>
    <font>
      <b/>
      <sz val="12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"/>
      <family val="2"/>
    </font>
    <font>
      <sz val="11"/>
      <name val="Arial"/>
      <family val="2"/>
    </font>
    <font>
      <sz val="11"/>
      <name val="Arial Narrow"/>
      <family val="2"/>
    </font>
    <font>
      <b/>
      <sz val="14"/>
      <name val="Arial Narrow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4" fontId="1" fillId="2" borderId="7" xfId="0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6" fillId="0" borderId="10" xfId="0" applyNumberFormat="1" applyFont="1" applyBorder="1" applyAlignment="1">
      <alignment vertical="center"/>
    </xf>
    <xf numFmtId="4" fontId="6" fillId="3" borderId="10" xfId="0" applyNumberFormat="1" applyFont="1" applyFill="1" applyBorder="1" applyAlignment="1" applyProtection="1">
      <alignment vertical="center"/>
      <protection locked="0"/>
    </xf>
    <xf numFmtId="4" fontId="6" fillId="0" borderId="11" xfId="0" applyNumberFormat="1" applyFont="1" applyBorder="1" applyAlignment="1">
      <alignment vertical="center"/>
    </xf>
    <xf numFmtId="4" fontId="6" fillId="0" borderId="12" xfId="0" applyNumberFormat="1" applyFont="1" applyBorder="1" applyAlignment="1">
      <alignment vertical="center"/>
    </xf>
    <xf numFmtId="4" fontId="5" fillId="0" borderId="13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0" fillId="0" borderId="5" xfId="0" applyBorder="1" applyAlignment="1" applyProtection="1">
      <alignment vertical="center"/>
      <protection locked="0"/>
    </xf>
    <xf numFmtId="3" fontId="4" fillId="0" borderId="5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4" fontId="5" fillId="2" borderId="8" xfId="0" applyNumberFormat="1" applyFont="1" applyFill="1" applyBorder="1" applyAlignment="1">
      <alignment horizontal="center" vertical="center"/>
    </xf>
    <xf numFmtId="4" fontId="6" fillId="3" borderId="14" xfId="0" applyNumberFormat="1" applyFont="1" applyFill="1" applyBorder="1" applyAlignment="1" applyProtection="1">
      <alignment vertical="center"/>
      <protection locked="0"/>
    </xf>
    <xf numFmtId="4" fontId="0" fillId="0" borderId="10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3" fillId="3" borderId="4" xfId="0" applyFont="1" applyFill="1" applyBorder="1" applyAlignment="1" applyProtection="1">
      <alignment vertical="center"/>
      <protection locked="0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1" fillId="2" borderId="19" xfId="0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vertical="center"/>
    </xf>
    <xf numFmtId="4" fontId="6" fillId="0" borderId="14" xfId="0" applyNumberFormat="1" applyFont="1" applyBorder="1" applyAlignment="1">
      <alignment vertical="center"/>
    </xf>
    <xf numFmtId="4" fontId="6" fillId="0" borderId="22" xfId="0" applyNumberFormat="1" applyFont="1" applyBorder="1" applyAlignment="1">
      <alignment vertical="center"/>
    </xf>
    <xf numFmtId="4" fontId="6" fillId="0" borderId="23" xfId="0" applyNumberFormat="1" applyFont="1" applyBorder="1" applyAlignment="1">
      <alignment vertical="center"/>
    </xf>
    <xf numFmtId="4" fontId="9" fillId="0" borderId="24" xfId="0" applyNumberFormat="1" applyFont="1" applyBorder="1" applyAlignment="1">
      <alignment vertical="center"/>
    </xf>
    <xf numFmtId="4" fontId="6" fillId="0" borderId="25" xfId="0" applyNumberFormat="1" applyFont="1" applyBorder="1" applyAlignment="1">
      <alignment vertical="center"/>
    </xf>
    <xf numFmtId="4" fontId="6" fillId="3" borderId="26" xfId="0" applyNumberFormat="1" applyFont="1" applyFill="1" applyBorder="1" applyAlignment="1" applyProtection="1">
      <alignment vertical="center"/>
      <protection locked="0"/>
    </xf>
    <xf numFmtId="4" fontId="6" fillId="3" borderId="25" xfId="0" applyNumberFormat="1" applyFont="1" applyFill="1" applyBorder="1" applyAlignment="1" applyProtection="1">
      <alignment vertical="center"/>
      <protection locked="0"/>
    </xf>
    <xf numFmtId="4" fontId="6" fillId="3" borderId="12" xfId="0" applyNumberFormat="1" applyFont="1" applyFill="1" applyBorder="1" applyAlignment="1" applyProtection="1">
      <alignment vertical="center"/>
      <protection locked="0"/>
    </xf>
    <xf numFmtId="4" fontId="6" fillId="0" borderId="27" xfId="0" applyNumberFormat="1" applyFont="1" applyBorder="1" applyAlignment="1">
      <alignment vertical="center"/>
    </xf>
    <xf numFmtId="4" fontId="5" fillId="0" borderId="28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1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F70"/>
  <sheetViews>
    <sheetView tabSelected="1" topLeftCell="A55" workbookViewId="0">
      <selection activeCell="D57" sqref="D57"/>
    </sheetView>
  </sheetViews>
  <sheetFormatPr baseColWidth="10" defaultRowHeight="14.25"/>
  <cols>
    <col min="3" max="3" width="46.875" customWidth="1"/>
    <col min="4" max="4" width="16.75" bestFit="1" customWidth="1"/>
    <col min="5" max="5" width="45.125" customWidth="1"/>
    <col min="6" max="6" width="16.75" bestFit="1" customWidth="1"/>
  </cols>
  <sheetData>
    <row r="5" spans="3:6" ht="15.75">
      <c r="C5" s="1" t="s">
        <v>0</v>
      </c>
    </row>
    <row r="6" spans="3:6" ht="16.5" thickBot="1">
      <c r="C6" s="2"/>
    </row>
    <row r="7" spans="3:6" ht="15.75" customHeight="1">
      <c r="C7" s="61" t="s">
        <v>1</v>
      </c>
      <c r="D7" s="12" t="s">
        <v>47</v>
      </c>
      <c r="E7" s="63" t="s">
        <v>48</v>
      </c>
      <c r="F7" s="12" t="s">
        <v>47</v>
      </c>
    </row>
    <row r="8" spans="3:6" ht="16.5" thickBot="1">
      <c r="C8" s="62"/>
      <c r="D8" s="13">
        <v>45199</v>
      </c>
      <c r="E8" s="62"/>
      <c r="F8" s="32">
        <v>45199</v>
      </c>
    </row>
    <row r="9" spans="3:6" ht="15" thickTop="1">
      <c r="C9" s="3"/>
      <c r="D9" s="14"/>
      <c r="E9" s="21"/>
      <c r="F9" s="14"/>
    </row>
    <row r="10" spans="3:6" ht="15.75">
      <c r="C10" s="4" t="s">
        <v>2</v>
      </c>
      <c r="D10" s="15">
        <f>D11+D17+D21+D24+D31</f>
        <v>917028051.79000008</v>
      </c>
      <c r="E10" s="22" t="s">
        <v>49</v>
      </c>
      <c r="F10" s="15">
        <v>1152215182.74</v>
      </c>
    </row>
    <row r="11" spans="3:6" ht="16.5">
      <c r="C11" s="5" t="s">
        <v>3</v>
      </c>
      <c r="D11" s="16">
        <f>SUM(D12:D16)</f>
        <v>614852.68000000005</v>
      </c>
      <c r="E11" s="23" t="s">
        <v>50</v>
      </c>
      <c r="F11" s="16">
        <v>299870113.81</v>
      </c>
    </row>
    <row r="12" spans="3:6" ht="16.5">
      <c r="C12" s="6" t="s">
        <v>4</v>
      </c>
      <c r="D12" s="17"/>
      <c r="E12" s="24" t="s">
        <v>51</v>
      </c>
      <c r="F12" s="16">
        <v>147030142.5</v>
      </c>
    </row>
    <row r="13" spans="3:6">
      <c r="C13" s="6" t="s">
        <v>5</v>
      </c>
      <c r="D13" s="17"/>
      <c r="E13" s="25" t="s">
        <v>52</v>
      </c>
      <c r="F13" s="17">
        <v>147030142.5</v>
      </c>
    </row>
    <row r="14" spans="3:6">
      <c r="C14" s="6" t="s">
        <v>6</v>
      </c>
      <c r="D14" s="17"/>
      <c r="E14" s="25" t="s">
        <v>53</v>
      </c>
      <c r="F14" s="17"/>
    </row>
    <row r="15" spans="3:6" ht="16.5">
      <c r="C15" s="6" t="s">
        <v>7</v>
      </c>
      <c r="D15" s="17">
        <v>614852.68000000005</v>
      </c>
      <c r="E15" s="24" t="s">
        <v>54</v>
      </c>
      <c r="F15" s="17"/>
    </row>
    <row r="16" spans="3:6" ht="16.5">
      <c r="C16" s="6" t="s">
        <v>8</v>
      </c>
      <c r="D16" s="17"/>
      <c r="E16" s="24" t="s">
        <v>55</v>
      </c>
      <c r="F16" s="16">
        <v>66074226.319999993</v>
      </c>
    </row>
    <row r="17" spans="3:6" ht="16.5">
      <c r="C17" s="5" t="s">
        <v>9</v>
      </c>
      <c r="D17" s="16">
        <f>SUM(D18:D20)</f>
        <v>23488942.009999998</v>
      </c>
      <c r="E17" s="25" t="s">
        <v>56</v>
      </c>
      <c r="F17" s="17">
        <v>19224983.91</v>
      </c>
    </row>
    <row r="18" spans="3:6">
      <c r="C18" s="6" t="s">
        <v>10</v>
      </c>
      <c r="D18" s="17">
        <v>20629763.280000001</v>
      </c>
      <c r="E18" s="26" t="s">
        <v>57</v>
      </c>
      <c r="F18" s="17">
        <v>46849242.409999996</v>
      </c>
    </row>
    <row r="19" spans="3:6" ht="16.5">
      <c r="C19" s="6" t="s">
        <v>11</v>
      </c>
      <c r="D19" s="17">
        <v>2859178.7299999981</v>
      </c>
      <c r="E19" s="24" t="s">
        <v>58</v>
      </c>
      <c r="F19" s="16">
        <v>0</v>
      </c>
    </row>
    <row r="20" spans="3:6">
      <c r="C20" s="6" t="s">
        <v>12</v>
      </c>
      <c r="D20" s="17"/>
      <c r="E20" s="26" t="s">
        <v>59</v>
      </c>
      <c r="F20" s="17"/>
    </row>
    <row r="21" spans="3:6" ht="16.5">
      <c r="C21" s="5" t="s">
        <v>13</v>
      </c>
      <c r="D21" s="16">
        <f>SUM(D22:D23)</f>
        <v>885404058.47000003</v>
      </c>
      <c r="E21" s="25" t="s">
        <v>60</v>
      </c>
      <c r="F21" s="33"/>
    </row>
    <row r="22" spans="3:6" ht="16.5">
      <c r="C22" s="6" t="s">
        <v>14</v>
      </c>
      <c r="D22" s="17">
        <v>254964558.15000001</v>
      </c>
      <c r="E22" s="27" t="s">
        <v>61</v>
      </c>
      <c r="F22" s="17">
        <v>62199432.729999997</v>
      </c>
    </row>
    <row r="23" spans="3:6" ht="16.5">
      <c r="C23" s="6" t="s">
        <v>15</v>
      </c>
      <c r="D23" s="17">
        <v>630439500.32000005</v>
      </c>
      <c r="E23" s="24" t="s">
        <v>62</v>
      </c>
      <c r="F23" s="17">
        <v>24566312.260000005</v>
      </c>
    </row>
    <row r="24" spans="3:6" ht="16.5">
      <c r="C24" s="5" t="s">
        <v>16</v>
      </c>
      <c r="D24" s="16">
        <f>SUM(D25:D30)</f>
        <v>7451993.9100000001</v>
      </c>
      <c r="E24" s="24" t="s">
        <v>63</v>
      </c>
      <c r="F24" s="17"/>
    </row>
    <row r="25" spans="3:6">
      <c r="C25" s="6" t="s">
        <v>17</v>
      </c>
      <c r="D25" s="17"/>
      <c r="E25" s="21"/>
      <c r="F25" s="16"/>
    </row>
    <row r="26" spans="3:6" ht="15.75">
      <c r="C26" s="6" t="s">
        <v>18</v>
      </c>
      <c r="D26" s="17">
        <v>4682072.6900000004</v>
      </c>
      <c r="E26" s="23" t="s">
        <v>64</v>
      </c>
      <c r="F26" s="16"/>
    </row>
    <row r="27" spans="3:6" ht="16.5">
      <c r="C27" s="6" t="s">
        <v>19</v>
      </c>
      <c r="D27" s="17"/>
      <c r="E27" s="27" t="s">
        <v>65</v>
      </c>
      <c r="F27" s="17"/>
    </row>
    <row r="28" spans="3:6" ht="16.5">
      <c r="C28" s="6" t="s">
        <v>20</v>
      </c>
      <c r="D28" s="17"/>
      <c r="E28" s="27" t="s">
        <v>66</v>
      </c>
      <c r="F28" s="17"/>
    </row>
    <row r="29" spans="3:6" ht="16.5">
      <c r="C29" s="6" t="s">
        <v>21</v>
      </c>
      <c r="D29" s="17"/>
      <c r="E29" s="24" t="s">
        <v>67</v>
      </c>
      <c r="F29" s="17"/>
    </row>
    <row r="30" spans="3:6">
      <c r="C30" s="6" t="s">
        <v>22</v>
      </c>
      <c r="D30" s="17">
        <v>2769921.22</v>
      </c>
      <c r="E30" s="21"/>
      <c r="F30" s="16"/>
    </row>
    <row r="31" spans="3:6" ht="16.5">
      <c r="C31" s="5" t="s">
        <v>23</v>
      </c>
      <c r="D31" s="17">
        <v>68204.72</v>
      </c>
      <c r="E31" s="23" t="s">
        <v>68</v>
      </c>
      <c r="F31" s="16">
        <v>852345068.92999995</v>
      </c>
    </row>
    <row r="32" spans="3:6" ht="16.5">
      <c r="C32" s="7"/>
      <c r="D32" s="16"/>
      <c r="E32" s="27" t="s">
        <v>69</v>
      </c>
      <c r="F32" s="17">
        <v>656449257.78999996</v>
      </c>
    </row>
    <row r="33" spans="3:6" ht="16.5">
      <c r="C33" s="4" t="s">
        <v>24</v>
      </c>
      <c r="D33" s="15">
        <f>D34+D35+D42+D50+D57+D58</f>
        <v>334762970.04000002</v>
      </c>
      <c r="E33" s="27" t="s">
        <v>70</v>
      </c>
      <c r="F33" s="17">
        <v>17758921.649999999</v>
      </c>
    </row>
    <row r="34" spans="3:6" ht="16.5">
      <c r="C34" s="5" t="s">
        <v>25</v>
      </c>
      <c r="D34" s="17"/>
      <c r="E34" s="24" t="s">
        <v>71</v>
      </c>
      <c r="F34" s="17">
        <v>178136889.48999998</v>
      </c>
    </row>
    <row r="35" spans="3:6" ht="16.5">
      <c r="C35" s="8" t="s">
        <v>26</v>
      </c>
      <c r="D35" s="16">
        <f>SUM(D36:D41)</f>
        <v>27030098.030000001</v>
      </c>
      <c r="E35" s="28"/>
      <c r="F35" s="34"/>
    </row>
    <row r="36" spans="3:6" ht="15.75">
      <c r="C36" s="6" t="s">
        <v>27</v>
      </c>
      <c r="D36" s="17"/>
      <c r="E36" s="22" t="s">
        <v>72</v>
      </c>
      <c r="F36" s="15">
        <v>8108310.540000001</v>
      </c>
    </row>
    <row r="37" spans="3:6" ht="16.5">
      <c r="C37" s="6" t="s">
        <v>28</v>
      </c>
      <c r="D37" s="17">
        <v>27030098.030000001</v>
      </c>
      <c r="E37" s="24" t="s">
        <v>73</v>
      </c>
      <c r="F37" s="16">
        <v>2022404.95</v>
      </c>
    </row>
    <row r="38" spans="3:6">
      <c r="C38" s="6" t="s">
        <v>29</v>
      </c>
      <c r="D38" s="17"/>
      <c r="E38" s="25" t="s">
        <v>74</v>
      </c>
      <c r="F38" s="17"/>
    </row>
    <row r="39" spans="3:6">
      <c r="C39" s="6" t="s">
        <v>30</v>
      </c>
      <c r="D39" s="17"/>
      <c r="E39" s="25" t="s">
        <v>75</v>
      </c>
      <c r="F39" s="17"/>
    </row>
    <row r="40" spans="3:6">
      <c r="C40" s="6" t="s">
        <v>31</v>
      </c>
      <c r="D40" s="17"/>
      <c r="E40" s="25" t="s">
        <v>76</v>
      </c>
      <c r="F40" s="17"/>
    </row>
    <row r="41" spans="3:6">
      <c r="C41" s="6" t="s">
        <v>32</v>
      </c>
      <c r="D41" s="17"/>
      <c r="E41" s="25" t="s">
        <v>77</v>
      </c>
      <c r="F41" s="17">
        <v>2022404.95</v>
      </c>
    </row>
    <row r="42" spans="3:6" ht="16.5">
      <c r="C42" s="8" t="s">
        <v>33</v>
      </c>
      <c r="D42" s="16">
        <f>SUM(D43:D49)</f>
        <v>92798991.360000014</v>
      </c>
      <c r="E42" s="24" t="s">
        <v>78</v>
      </c>
      <c r="F42" s="16">
        <v>3835747.1100000003</v>
      </c>
    </row>
    <row r="43" spans="3:6">
      <c r="C43" s="9" t="s">
        <v>34</v>
      </c>
      <c r="D43" s="17">
        <v>6339631.3300000001</v>
      </c>
      <c r="E43" s="25" t="s">
        <v>79</v>
      </c>
      <c r="F43" s="17">
        <v>0</v>
      </c>
    </row>
    <row r="44" spans="3:6">
      <c r="C44" s="9" t="s">
        <v>35</v>
      </c>
      <c r="D44" s="17">
        <f>84550234.87-140035.82+229367.77</f>
        <v>84639566.820000008</v>
      </c>
      <c r="E44" s="25" t="s">
        <v>80</v>
      </c>
      <c r="F44" s="17">
        <v>2677410.79</v>
      </c>
    </row>
    <row r="45" spans="3:6">
      <c r="C45" s="9" t="s">
        <v>36</v>
      </c>
      <c r="D45" s="17">
        <v>1469770.33</v>
      </c>
      <c r="E45" s="25" t="s">
        <v>81</v>
      </c>
      <c r="F45" s="17"/>
    </row>
    <row r="46" spans="3:6">
      <c r="C46" s="6" t="s">
        <v>37</v>
      </c>
      <c r="D46" s="17">
        <v>67565.62</v>
      </c>
      <c r="E46" s="25" t="s">
        <v>82</v>
      </c>
      <c r="F46" s="17">
        <v>1158336.32</v>
      </c>
    </row>
    <row r="47" spans="3:6" ht="16.5">
      <c r="C47" s="36" t="s">
        <v>38</v>
      </c>
      <c r="D47" s="17">
        <v>6898.97</v>
      </c>
      <c r="E47" s="24" t="s">
        <v>83</v>
      </c>
      <c r="F47" s="16"/>
    </row>
    <row r="48" spans="3:6" ht="16.5">
      <c r="C48" s="6" t="s">
        <v>39</v>
      </c>
      <c r="D48" s="17">
        <v>275558.28999999998</v>
      </c>
      <c r="E48" s="24" t="s">
        <v>84</v>
      </c>
      <c r="F48" s="17">
        <v>2250158.48</v>
      </c>
    </row>
    <row r="49" spans="3:6" ht="16.5">
      <c r="C49" s="9" t="s">
        <v>40</v>
      </c>
      <c r="D49" s="17"/>
      <c r="E49" s="24" t="s">
        <v>85</v>
      </c>
      <c r="F49" s="17"/>
    </row>
    <row r="50" spans="3:6" ht="16.5">
      <c r="C50" s="8" t="s">
        <v>41</v>
      </c>
      <c r="D50" s="16">
        <f>SUM(D51:D56)</f>
        <v>140035.82</v>
      </c>
      <c r="E50" s="29"/>
      <c r="F50" s="16"/>
    </row>
    <row r="51" spans="3:6" ht="15.75">
      <c r="C51" s="6" t="s">
        <v>17</v>
      </c>
      <c r="D51" s="17"/>
      <c r="E51" s="30" t="s">
        <v>86</v>
      </c>
      <c r="F51" s="15">
        <v>91467528.550000012</v>
      </c>
    </row>
    <row r="52" spans="3:6" ht="16.5">
      <c r="C52" s="6" t="s">
        <v>18</v>
      </c>
      <c r="D52" s="17"/>
      <c r="E52" s="24" t="s">
        <v>87</v>
      </c>
      <c r="F52" s="17"/>
    </row>
    <row r="53" spans="3:6" ht="16.5">
      <c r="C53" s="6" t="s">
        <v>19</v>
      </c>
      <c r="D53" s="17"/>
      <c r="E53" s="24" t="s">
        <v>88</v>
      </c>
      <c r="F53" s="33"/>
    </row>
    <row r="54" spans="3:6" ht="16.5">
      <c r="C54" s="6" t="s">
        <v>20</v>
      </c>
      <c r="D54" s="17"/>
      <c r="E54" s="24" t="s">
        <v>89</v>
      </c>
      <c r="F54" s="16">
        <v>97055.76</v>
      </c>
    </row>
    <row r="55" spans="3:6">
      <c r="C55" s="6" t="s">
        <v>21</v>
      </c>
      <c r="D55" s="17">
        <v>140035.82</v>
      </c>
      <c r="E55" s="25" t="s">
        <v>79</v>
      </c>
      <c r="F55" s="33">
        <v>0</v>
      </c>
    </row>
    <row r="56" spans="3:6">
      <c r="C56" s="6" t="s">
        <v>22</v>
      </c>
      <c r="D56" s="17"/>
      <c r="E56" s="25" t="s">
        <v>80</v>
      </c>
      <c r="F56" s="17">
        <v>97055.76</v>
      </c>
    </row>
    <row r="57" spans="3:6" ht="16.5">
      <c r="C57" s="8" t="s">
        <v>42</v>
      </c>
      <c r="D57" s="17">
        <v>3133003.73</v>
      </c>
      <c r="E57" s="25" t="s">
        <v>81</v>
      </c>
      <c r="F57" s="33"/>
    </row>
    <row r="58" spans="3:6" ht="16.5">
      <c r="C58" s="8" t="s">
        <v>43</v>
      </c>
      <c r="D58" s="16">
        <f>SUM(D59:D60)</f>
        <v>211660841.09999999</v>
      </c>
      <c r="E58" s="25" t="s">
        <v>82</v>
      </c>
      <c r="F58" s="33">
        <v>0</v>
      </c>
    </row>
    <row r="59" spans="3:6" ht="16.5">
      <c r="C59" s="9" t="s">
        <v>44</v>
      </c>
      <c r="D59" s="17">
        <v>211660841.09999999</v>
      </c>
      <c r="E59" s="24" t="s">
        <v>90</v>
      </c>
      <c r="F59" s="33">
        <v>58392.46</v>
      </c>
    </row>
    <row r="60" spans="3:6" ht="16.5">
      <c r="C60" s="9" t="s">
        <v>45</v>
      </c>
      <c r="D60" s="17"/>
      <c r="E60" s="24" t="s">
        <v>91</v>
      </c>
      <c r="F60" s="16">
        <v>61634254.320000008</v>
      </c>
    </row>
    <row r="61" spans="3:6">
      <c r="C61" s="10"/>
      <c r="D61" s="18"/>
      <c r="E61" s="25" t="s">
        <v>92</v>
      </c>
      <c r="F61" s="33">
        <v>29154265.870000001</v>
      </c>
    </row>
    <row r="62" spans="3:6">
      <c r="C62" s="10"/>
      <c r="D62" s="19"/>
      <c r="E62" s="25" t="s">
        <v>93</v>
      </c>
      <c r="F62" s="33"/>
    </row>
    <row r="63" spans="3:6">
      <c r="C63" s="10"/>
      <c r="D63" s="19"/>
      <c r="E63" s="25" t="s">
        <v>94</v>
      </c>
      <c r="F63" s="33">
        <v>29113996.030000001</v>
      </c>
    </row>
    <row r="64" spans="3:6">
      <c r="C64" s="10"/>
      <c r="D64" s="19"/>
      <c r="E64" s="25" t="s">
        <v>95</v>
      </c>
      <c r="F64" s="33">
        <v>659767.16</v>
      </c>
    </row>
    <row r="65" spans="3:6">
      <c r="C65" s="10"/>
      <c r="D65" s="19"/>
      <c r="E65" s="25" t="s">
        <v>96</v>
      </c>
      <c r="F65" s="33"/>
    </row>
    <row r="66" spans="3:6">
      <c r="C66" s="10"/>
      <c r="D66" s="19"/>
      <c r="E66" s="25" t="s">
        <v>97</v>
      </c>
      <c r="F66" s="33">
        <v>2705658.34</v>
      </c>
    </row>
    <row r="67" spans="3:6">
      <c r="C67" s="10"/>
      <c r="D67" s="19"/>
      <c r="E67" s="25" t="s">
        <v>98</v>
      </c>
      <c r="F67" s="33">
        <v>566.91999999999996</v>
      </c>
    </row>
    <row r="68" spans="3:6" ht="16.5">
      <c r="C68" s="10"/>
      <c r="D68" s="19"/>
      <c r="E68" s="24" t="s">
        <v>99</v>
      </c>
      <c r="F68" s="17">
        <v>29677826.010000002</v>
      </c>
    </row>
    <row r="69" spans="3:6" ht="15" thickBot="1">
      <c r="C69" s="10"/>
      <c r="D69" s="19"/>
      <c r="E69" s="28"/>
      <c r="F69" s="35"/>
    </row>
    <row r="70" spans="3:6" ht="16.5" thickBot="1">
      <c r="C70" s="11" t="s">
        <v>46</v>
      </c>
      <c r="D70" s="20">
        <f>D10+D33</f>
        <v>1251791021.8300002</v>
      </c>
      <c r="E70" s="11" t="s">
        <v>100</v>
      </c>
      <c r="F70" s="20">
        <v>1251791021.8299999</v>
      </c>
    </row>
  </sheetData>
  <mergeCells count="2">
    <mergeCell ref="C7:C8"/>
    <mergeCell ref="E7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workbookViewId="0">
      <selection activeCell="D49" sqref="D49"/>
    </sheetView>
  </sheetViews>
  <sheetFormatPr baseColWidth="10" defaultRowHeight="14.25"/>
  <cols>
    <col min="3" max="3" width="56.125" customWidth="1"/>
    <col min="4" max="4" width="20.875" customWidth="1"/>
  </cols>
  <sheetData>
    <row r="1" spans="1:6">
      <c r="A1" t="s">
        <v>101</v>
      </c>
    </row>
    <row r="5" spans="1:6" ht="18">
      <c r="C5" s="64" t="s">
        <v>174</v>
      </c>
      <c r="D5" s="64"/>
      <c r="E5" s="64"/>
      <c r="F5" s="64"/>
    </row>
    <row r="6" spans="1:6" ht="16.5" thickBot="1">
      <c r="C6" s="1"/>
    </row>
    <row r="7" spans="1:6" ht="15.75">
      <c r="C7" s="37"/>
      <c r="D7" s="47" t="s">
        <v>173</v>
      </c>
    </row>
    <row r="8" spans="1:6" ht="16.5" thickBot="1">
      <c r="C8" s="31"/>
      <c r="D8" s="48">
        <v>45291</v>
      </c>
    </row>
    <row r="9" spans="1:6" ht="16.5" thickTop="1">
      <c r="C9" s="38"/>
      <c r="D9" s="49"/>
    </row>
    <row r="10" spans="1:6" ht="15.75">
      <c r="C10" s="4" t="s">
        <v>102</v>
      </c>
      <c r="D10" s="50"/>
    </row>
    <row r="11" spans="1:6" ht="16.5">
      <c r="C11" s="39" t="s">
        <v>103</v>
      </c>
      <c r="D11" s="51">
        <f>D12+D17</f>
        <v>20587833.169999998</v>
      </c>
    </row>
    <row r="12" spans="1:6">
      <c r="C12" s="6" t="s">
        <v>104</v>
      </c>
      <c r="D12" s="51">
        <f>SUM(D13:D16)</f>
        <v>20019138.469999999</v>
      </c>
    </row>
    <row r="13" spans="1:6">
      <c r="C13" s="40" t="s">
        <v>105</v>
      </c>
      <c r="D13" s="33">
        <v>786454.34</v>
      </c>
    </row>
    <row r="14" spans="1:6">
      <c r="C14" s="40" t="s">
        <v>106</v>
      </c>
      <c r="D14" s="33">
        <v>19232684.129999999</v>
      </c>
    </row>
    <row r="15" spans="1:6">
      <c r="C15" s="40" t="s">
        <v>107</v>
      </c>
      <c r="D15" s="33"/>
    </row>
    <row r="16" spans="1:6">
      <c r="C16" s="40" t="s">
        <v>108</v>
      </c>
      <c r="D16" s="33"/>
    </row>
    <row r="17" spans="3:4">
      <c r="C17" s="6" t="s">
        <v>109</v>
      </c>
      <c r="D17" s="51">
        <f>SUM(D18:D23)</f>
        <v>568694.69999999995</v>
      </c>
    </row>
    <row r="18" spans="3:4">
      <c r="C18" s="40" t="s">
        <v>110</v>
      </c>
      <c r="D18" s="33"/>
    </row>
    <row r="19" spans="3:4">
      <c r="C19" s="40" t="s">
        <v>111</v>
      </c>
      <c r="D19" s="33">
        <v>293956</v>
      </c>
    </row>
    <row r="20" spans="3:4">
      <c r="C20" s="40" t="s">
        <v>112</v>
      </c>
      <c r="D20" s="33">
        <v>12238.7</v>
      </c>
    </row>
    <row r="21" spans="3:4">
      <c r="C21" s="40" t="s">
        <v>113</v>
      </c>
      <c r="D21" s="33">
        <v>212500</v>
      </c>
    </row>
    <row r="22" spans="3:4">
      <c r="C22" s="40" t="s">
        <v>114</v>
      </c>
      <c r="D22" s="33">
        <v>50000</v>
      </c>
    </row>
    <row r="23" spans="3:4">
      <c r="C23" s="40"/>
      <c r="D23" s="33"/>
    </row>
    <row r="24" spans="3:4" ht="16.5">
      <c r="C24" s="39" t="s">
        <v>115</v>
      </c>
      <c r="D24" s="33">
        <v>2472726.84</v>
      </c>
    </row>
    <row r="25" spans="3:4" ht="16.5">
      <c r="C25" s="39" t="s">
        <v>116</v>
      </c>
      <c r="D25" s="33">
        <v>110015809.5</v>
      </c>
    </row>
    <row r="26" spans="3:4" ht="16.5">
      <c r="C26" s="41" t="s">
        <v>117</v>
      </c>
      <c r="D26" s="51">
        <f>SUM(D27:D30)</f>
        <v>-120939167.78</v>
      </c>
    </row>
    <row r="27" spans="3:4">
      <c r="C27" s="6" t="s">
        <v>118</v>
      </c>
      <c r="D27" s="33">
        <v>-112488536.34</v>
      </c>
    </row>
    <row r="28" spans="3:4">
      <c r="C28" s="9" t="s">
        <v>119</v>
      </c>
      <c r="D28" s="33">
        <v>-6950631.4399999995</v>
      </c>
    </row>
    <row r="29" spans="3:4">
      <c r="C29" s="9" t="s">
        <v>120</v>
      </c>
      <c r="D29" s="33"/>
    </row>
    <row r="30" spans="3:4">
      <c r="C30" s="9" t="s">
        <v>121</v>
      </c>
      <c r="D30" s="33">
        <v>-1500000</v>
      </c>
    </row>
    <row r="31" spans="3:4" ht="16.5">
      <c r="C31" s="42" t="s">
        <v>122</v>
      </c>
      <c r="D31" s="51">
        <f>SUM(D32:D34)</f>
        <v>57291509.120000005</v>
      </c>
    </row>
    <row r="32" spans="3:4">
      <c r="C32" s="9" t="s">
        <v>123</v>
      </c>
      <c r="D32" s="33">
        <v>340877.68</v>
      </c>
    </row>
    <row r="33" spans="3:4">
      <c r="C33" s="9" t="s">
        <v>124</v>
      </c>
      <c r="D33" s="33">
        <v>56269138.100000001</v>
      </c>
    </row>
    <row r="34" spans="3:4">
      <c r="C34" s="9" t="s">
        <v>125</v>
      </c>
      <c r="D34" s="33">
        <v>681493.34</v>
      </c>
    </row>
    <row r="35" spans="3:4" ht="16.5">
      <c r="C35" s="42" t="s">
        <v>126</v>
      </c>
      <c r="D35" s="52">
        <f>D36+D37+D38</f>
        <v>-18340520.100000001</v>
      </c>
    </row>
    <row r="36" spans="3:4">
      <c r="C36" s="9" t="s">
        <v>127</v>
      </c>
      <c r="D36" s="33">
        <v>-13559524.43</v>
      </c>
    </row>
    <row r="37" spans="3:4">
      <c r="C37" s="9" t="s">
        <v>128</v>
      </c>
      <c r="D37" s="33">
        <v>-4780995.67</v>
      </c>
    </row>
    <row r="38" spans="3:4">
      <c r="C38" s="9" t="s">
        <v>129</v>
      </c>
      <c r="D38" s="33"/>
    </row>
    <row r="39" spans="3:4" ht="16.5">
      <c r="C39" s="42" t="s">
        <v>130</v>
      </c>
      <c r="D39" s="51">
        <f>SUM(D40:D43)</f>
        <v>-32610351.039999995</v>
      </c>
    </row>
    <row r="40" spans="3:4">
      <c r="C40" s="9" t="s">
        <v>131</v>
      </c>
      <c r="D40" s="33">
        <v>-24856564.849999998</v>
      </c>
    </row>
    <row r="41" spans="3:4">
      <c r="C41" s="9" t="s">
        <v>132</v>
      </c>
      <c r="D41" s="33">
        <v>-6941036.79</v>
      </c>
    </row>
    <row r="42" spans="3:4">
      <c r="C42" s="9" t="s">
        <v>133</v>
      </c>
      <c r="D42" s="33">
        <v>-762749.4</v>
      </c>
    </row>
    <row r="43" spans="3:4">
      <c r="C43" s="9" t="s">
        <v>134</v>
      </c>
      <c r="D43" s="33">
        <v>-50000</v>
      </c>
    </row>
    <row r="44" spans="3:4" ht="16.5">
      <c r="C44" s="42" t="s">
        <v>135</v>
      </c>
      <c r="D44" s="51">
        <f>SUM(D45:D47)</f>
        <v>-14929000</v>
      </c>
    </row>
    <row r="45" spans="3:4">
      <c r="C45" s="9" t="s">
        <v>136</v>
      </c>
      <c r="D45" s="33">
        <v>-225000</v>
      </c>
    </row>
    <row r="46" spans="3:4">
      <c r="C46" s="9" t="s">
        <v>137</v>
      </c>
      <c r="D46" s="33">
        <v>-704000</v>
      </c>
    </row>
    <row r="47" spans="3:4">
      <c r="C47" s="9" t="s">
        <v>138</v>
      </c>
      <c r="D47" s="33">
        <v>-14000000</v>
      </c>
    </row>
    <row r="48" spans="3:4" ht="16.5">
      <c r="C48" s="42" t="s">
        <v>139</v>
      </c>
      <c r="D48" s="33">
        <v>12000000</v>
      </c>
    </row>
    <row r="49" spans="3:4" ht="16.5">
      <c r="C49" s="42" t="s">
        <v>140</v>
      </c>
      <c r="D49" s="33">
        <v>1000000</v>
      </c>
    </row>
    <row r="50" spans="3:4" ht="16.5">
      <c r="C50" s="42" t="s">
        <v>141</v>
      </c>
      <c r="D50" s="51">
        <f>SUM(D51:D52)</f>
        <v>400000</v>
      </c>
    </row>
    <row r="51" spans="3:4">
      <c r="C51" s="9" t="s">
        <v>142</v>
      </c>
      <c r="D51" s="33">
        <v>400000</v>
      </c>
    </row>
    <row r="52" spans="3:4">
      <c r="C52" s="9" t="s">
        <v>143</v>
      </c>
      <c r="D52" s="33"/>
    </row>
    <row r="53" spans="3:4" ht="16.5">
      <c r="C53" s="42" t="s">
        <v>144</v>
      </c>
      <c r="D53" s="53">
        <f>SUM(D54:D55)</f>
        <v>0</v>
      </c>
    </row>
    <row r="54" spans="3:4">
      <c r="C54" s="9" t="s">
        <v>145</v>
      </c>
      <c r="D54" s="33"/>
    </row>
    <row r="55" spans="3:4">
      <c r="C55" s="9" t="s">
        <v>146</v>
      </c>
      <c r="D55" s="33"/>
    </row>
    <row r="56" spans="3:4" ht="16.5">
      <c r="C56" s="43" t="s">
        <v>147</v>
      </c>
      <c r="D56" s="54">
        <f>D11+D24+D25+D26+D31+D35+D39+D44+D48+D49+D50+D53</f>
        <v>16948839.709999997</v>
      </c>
    </row>
    <row r="57" spans="3:4" ht="16.5">
      <c r="C57" s="44" t="s">
        <v>148</v>
      </c>
      <c r="D57" s="55">
        <f>D58+D61+D64</f>
        <v>1940084.47</v>
      </c>
    </row>
    <row r="58" spans="3:4">
      <c r="C58" s="9" t="s">
        <v>149</v>
      </c>
      <c r="D58" s="51">
        <f>SUM(D59:D60)</f>
        <v>0</v>
      </c>
    </row>
    <row r="59" spans="3:4">
      <c r="C59" s="9" t="s">
        <v>150</v>
      </c>
      <c r="D59" s="33"/>
    </row>
    <row r="60" spans="3:4">
      <c r="C60" s="9" t="s">
        <v>151</v>
      </c>
      <c r="D60" s="33"/>
    </row>
    <row r="61" spans="3:4">
      <c r="C61" s="9" t="s">
        <v>152</v>
      </c>
      <c r="D61" s="51">
        <f>SUM(D62:D63)</f>
        <v>1940084.47</v>
      </c>
    </row>
    <row r="62" spans="3:4">
      <c r="C62" s="9" t="s">
        <v>153</v>
      </c>
      <c r="D62" s="33"/>
    </row>
    <row r="63" spans="3:4">
      <c r="C63" s="9" t="s">
        <v>154</v>
      </c>
      <c r="D63" s="33">
        <v>1940084.47</v>
      </c>
    </row>
    <row r="64" spans="3:4">
      <c r="C64" s="9" t="s">
        <v>155</v>
      </c>
      <c r="D64" s="56"/>
    </row>
    <row r="65" spans="3:4" ht="16.5">
      <c r="C65" s="42" t="s">
        <v>156</v>
      </c>
      <c r="D65" s="55">
        <f>SUM(D66:D68)</f>
        <v>-19000</v>
      </c>
    </row>
    <row r="66" spans="3:4">
      <c r="C66" s="9" t="s">
        <v>157</v>
      </c>
      <c r="D66" s="33"/>
    </row>
    <row r="67" spans="3:4">
      <c r="C67" s="9" t="s">
        <v>158</v>
      </c>
      <c r="D67" s="33">
        <v>-19000</v>
      </c>
    </row>
    <row r="68" spans="3:4">
      <c r="C68" s="9" t="s">
        <v>159</v>
      </c>
      <c r="D68" s="33"/>
    </row>
    <row r="69" spans="3:4" ht="16.5">
      <c r="C69" s="42" t="s">
        <v>160</v>
      </c>
      <c r="D69" s="55">
        <f>SUM(D70:D71)</f>
        <v>0</v>
      </c>
    </row>
    <row r="70" spans="3:4">
      <c r="C70" s="9" t="s">
        <v>161</v>
      </c>
      <c r="D70" s="33"/>
    </row>
    <row r="71" spans="3:4">
      <c r="C71" s="9" t="s">
        <v>162</v>
      </c>
      <c r="D71" s="33"/>
    </row>
    <row r="72" spans="3:4" ht="16.5">
      <c r="C72" s="42" t="s">
        <v>163</v>
      </c>
      <c r="D72" s="33"/>
    </row>
    <row r="73" spans="3:4" ht="16.5">
      <c r="C73" s="42" t="s">
        <v>164</v>
      </c>
      <c r="D73" s="51">
        <f>SUM(D74:D75)</f>
        <v>0</v>
      </c>
    </row>
    <row r="74" spans="3:4">
      <c r="C74" s="9" t="s">
        <v>142</v>
      </c>
      <c r="D74" s="33"/>
    </row>
    <row r="75" spans="3:4">
      <c r="C75" s="9" t="s">
        <v>165</v>
      </c>
      <c r="D75" s="57"/>
    </row>
    <row r="76" spans="3:4" ht="16.5">
      <c r="C76" s="45" t="s">
        <v>166</v>
      </c>
      <c r="D76" s="54">
        <f>D57+D65+D69+D72+D73</f>
        <v>1921084.47</v>
      </c>
    </row>
    <row r="77" spans="3:4" ht="16.5">
      <c r="C77" s="45" t="s">
        <v>167</v>
      </c>
      <c r="D77" s="54">
        <f>D56+D76</f>
        <v>18869924.179999996</v>
      </c>
    </row>
    <row r="78" spans="3:4" ht="16.5">
      <c r="C78" s="42" t="s">
        <v>168</v>
      </c>
      <c r="D78" s="58">
        <v>-119405.44</v>
      </c>
    </row>
    <row r="79" spans="3:4" ht="16.5">
      <c r="C79" s="45" t="s">
        <v>169</v>
      </c>
      <c r="D79" s="54">
        <f>D77+D78</f>
        <v>18750518.739999995</v>
      </c>
    </row>
    <row r="80" spans="3:4" ht="16.5">
      <c r="C80" s="8"/>
      <c r="D80" s="55"/>
    </row>
    <row r="81" spans="3:4" ht="15.75">
      <c r="C81" s="30" t="s">
        <v>170</v>
      </c>
      <c r="D81" s="51"/>
    </row>
    <row r="82" spans="3:4" ht="16.5">
      <c r="C82" s="42" t="s">
        <v>171</v>
      </c>
      <c r="D82" s="33"/>
    </row>
    <row r="83" spans="3:4" ht="17.25" thickBot="1">
      <c r="C83" s="42"/>
      <c r="D83" s="59"/>
    </row>
    <row r="84" spans="3:4" ht="19.5" thickTop="1" thickBot="1">
      <c r="C84" s="46" t="s">
        <v>172</v>
      </c>
      <c r="D84" s="60">
        <f>D79+D82</f>
        <v>18750518.739999995</v>
      </c>
    </row>
  </sheetData>
  <mergeCells count="1">
    <mergeCell ref="C5:F5"/>
  </mergeCells>
  <conditionalFormatting sqref="D54 D25 D59:D60 D62 D64 D13:D16">
    <cfRule type="cellIs" dxfId="13" priority="14" stopIfTrue="1" operator="lessThan">
      <formula>0</formula>
    </cfRule>
  </conditionalFormatting>
  <conditionalFormatting sqref="D55 D66:D68">
    <cfRule type="cellIs" dxfId="12" priority="15" stopIfTrue="1" operator="greaterThan">
      <formula>0</formula>
    </cfRule>
  </conditionalFormatting>
  <conditionalFormatting sqref="D23">
    <cfRule type="cellIs" dxfId="11" priority="13" stopIfTrue="1" operator="lessThan">
      <formula>0</formula>
    </cfRule>
  </conditionalFormatting>
  <conditionalFormatting sqref="D29">
    <cfRule type="cellIs" dxfId="10" priority="12" stopIfTrue="1" operator="greaterThan">
      <formula>0</formula>
    </cfRule>
  </conditionalFormatting>
  <conditionalFormatting sqref="D45">
    <cfRule type="cellIs" dxfId="9" priority="11" stopIfTrue="1" operator="greaterThan">
      <formula>0</formula>
    </cfRule>
  </conditionalFormatting>
  <conditionalFormatting sqref="D48">
    <cfRule type="cellIs" dxfId="8" priority="10" stopIfTrue="1" operator="lessThan">
      <formula>0</formula>
    </cfRule>
  </conditionalFormatting>
  <conditionalFormatting sqref="D18:D19">
    <cfRule type="cellIs" dxfId="7" priority="9" stopIfTrue="1" operator="lessThan">
      <formula>0</formula>
    </cfRule>
  </conditionalFormatting>
  <conditionalFormatting sqref="D36:D37">
    <cfRule type="cellIs" dxfId="6" priority="7" stopIfTrue="1" operator="greaterThan">
      <formula>0</formula>
    </cfRule>
  </conditionalFormatting>
  <conditionalFormatting sqref="D21">
    <cfRule type="cellIs" dxfId="5" priority="6" stopIfTrue="1" operator="lessThan">
      <formula>0</formula>
    </cfRule>
  </conditionalFormatting>
  <conditionalFormatting sqref="D43">
    <cfRule type="cellIs" dxfId="4" priority="5" stopIfTrue="1" operator="greaterThan">
      <formula>0</formula>
    </cfRule>
  </conditionalFormatting>
  <conditionalFormatting sqref="D20">
    <cfRule type="cellIs" dxfId="3" priority="4" stopIfTrue="1" operator="lessThan">
      <formula>0</formula>
    </cfRule>
  </conditionalFormatting>
  <conditionalFormatting sqref="D22">
    <cfRule type="cellIs" dxfId="2" priority="3" stopIfTrue="1" operator="lessThan">
      <formula>0</formula>
    </cfRule>
  </conditionalFormatting>
  <conditionalFormatting sqref="D40:D42">
    <cfRule type="cellIs" dxfId="1" priority="2" stopIfTrue="1" operator="greaterThan">
      <formula>0</formula>
    </cfRule>
  </conditionalFormatting>
  <conditionalFormatting sqref="D46:D47">
    <cfRule type="cellIs" dxfId="0" priority="1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324DB60-5984-4A26-A529-2867DC70E1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73361-b4d4-4302-9756-11c2890942ab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CEFA0A-25E3-49C3-B7A2-81B0DD60B7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84386E-FA83-44A4-B215-31035FA42232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e4b73361-b4d4-4302-9756-11c2890942ab"/>
    <ds:schemaRef ds:uri="http://schemas.microsoft.com/sharepoint/v3"/>
    <ds:schemaRef ds:uri="http://schemas.microsoft.com/office/2006/documentManagement/typ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pyg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2025-02-11T08:46:11Z</dcterms:created>
  <dcterms:modified xsi:type="dcterms:W3CDTF">2025-02-11T08:46:28Z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</Properties>
</file>