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://IntraEMVS.emv.es/sitios/DGA/def/PyE/dc/PORTAL DE TRANSPARENCIA/2020/"/>
    </mc:Choice>
  </mc:AlternateContent>
  <bookViews>
    <workbookView xWindow="0" yWindow="0" windowWidth="19200" windowHeight="6600" activeTab="1"/>
  </bookViews>
  <sheets>
    <sheet name="balance" sheetId="1" r:id="rId1"/>
    <sheet name="pyg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2" l="1"/>
  <c r="D69" i="2" s="1"/>
  <c r="C61" i="2"/>
  <c r="C69" i="2" s="1"/>
  <c r="D57" i="2"/>
  <c r="C57" i="2"/>
  <c r="D53" i="2"/>
  <c r="C53" i="2"/>
  <c r="D49" i="2"/>
  <c r="C49" i="2"/>
  <c r="D43" i="2"/>
  <c r="C43" i="2"/>
  <c r="D39" i="2"/>
  <c r="D38" i="2" s="1"/>
  <c r="C39" i="2"/>
  <c r="C38" i="2" s="1"/>
  <c r="D32" i="2"/>
  <c r="C32" i="2"/>
  <c r="D27" i="2"/>
  <c r="C27" i="2"/>
  <c r="D23" i="2"/>
  <c r="C23" i="2"/>
  <c r="D20" i="2"/>
  <c r="C20" i="2"/>
  <c r="D15" i="2"/>
  <c r="D56" i="2" s="1"/>
  <c r="D70" i="2" s="1"/>
  <c r="D72" i="2" s="1"/>
  <c r="D75" i="2" s="1"/>
  <c r="C15" i="2"/>
  <c r="C56" i="2" s="1"/>
  <c r="C70" i="2" s="1"/>
  <c r="C72" i="2" s="1"/>
  <c r="C75" i="2" s="1"/>
  <c r="B5" i="2"/>
  <c r="D89" i="1"/>
  <c r="C89" i="1"/>
  <c r="D83" i="1"/>
  <c r="C83" i="1"/>
  <c r="D79" i="1"/>
  <c r="D77" i="1" s="1"/>
  <c r="C79" i="1"/>
  <c r="C77" i="1" s="1"/>
  <c r="D67" i="1"/>
  <c r="C67" i="1"/>
  <c r="D63" i="1"/>
  <c r="D62" i="1" s="1"/>
  <c r="C63" i="1"/>
  <c r="C62" i="1" s="1"/>
  <c r="D50" i="1"/>
  <c r="C50" i="1"/>
  <c r="D49" i="1"/>
  <c r="C49" i="1"/>
  <c r="C94" i="1" s="1"/>
  <c r="D39" i="1"/>
  <c r="C39" i="1"/>
  <c r="D36" i="1"/>
  <c r="C36" i="1"/>
  <c r="D31" i="1"/>
  <c r="C31" i="1"/>
  <c r="D30" i="1"/>
  <c r="C30" i="1"/>
  <c r="D29" i="1"/>
  <c r="C29" i="1"/>
  <c r="D22" i="1"/>
  <c r="C22" i="1"/>
  <c r="D18" i="1"/>
  <c r="C18" i="1"/>
  <c r="D13" i="1"/>
  <c r="D12" i="1" s="1"/>
  <c r="D47" i="1" s="1"/>
  <c r="C13" i="1"/>
  <c r="C12" i="1" s="1"/>
  <c r="C47" i="1" s="1"/>
  <c r="D94" i="1" l="1"/>
</calcChain>
</file>

<file path=xl/sharedStrings.xml><?xml version="1.0" encoding="utf-8"?>
<sst xmlns="http://schemas.openxmlformats.org/spreadsheetml/2006/main" count="164" uniqueCount="148">
  <si>
    <t>Ejecuciones trimestrales de las Entidades Locales</t>
  </si>
  <si>
    <t>Trimestre 1 - Ejercicio 2020</t>
  </si>
  <si>
    <t>Entidad: EMPRESA MUNICIPAL DE VIVIENDA Y SUELO DE MADRID, S.A.</t>
  </si>
  <si>
    <t>F.1.2.1 - BALANCE (Modelo Ordinario)</t>
  </si>
  <si>
    <t>(Importes en €)</t>
  </si>
  <si>
    <t>Información referida al período:</t>
  </si>
  <si>
    <t>Estimaciones actuales de cierre ejercicio</t>
  </si>
  <si>
    <t>Situación fin trimestre vencido</t>
  </si>
  <si>
    <t>ACTIVO</t>
  </si>
  <si>
    <t>A) ACTIVO NO CORRIENTE</t>
  </si>
  <si>
    <t>I. Inmovilizado intangible</t>
  </si>
  <si>
    <t>Desarrollo</t>
  </si>
  <si>
    <t>Aplicaciones informáticas</t>
  </si>
  <si>
    <t>Anticipos</t>
  </si>
  <si>
    <t>Resto del inmovilizado intangible</t>
  </si>
  <si>
    <t>II. Inmovilizado material</t>
  </si>
  <si>
    <t>Terrenos</t>
  </si>
  <si>
    <t>Resto inmovilizado material</t>
  </si>
  <si>
    <t>III. Inversiones inmobiliarias</t>
  </si>
  <si>
    <r>
      <t>Terrenos</t>
    </r>
    <r>
      <rPr>
        <sz val="7"/>
        <rFont val="Arial"/>
        <family val="2"/>
      </rPr>
      <t/>
    </r>
  </si>
  <si>
    <t>Construcciones</t>
  </si>
  <si>
    <t>IV. Inversiones en empresas del grupo y asociadas a l/p</t>
  </si>
  <si>
    <t>V. Inversiones financieras a largo plazo</t>
  </si>
  <si>
    <t xml:space="preserve">VI. Activos por impuesto diferido </t>
  </si>
  <si>
    <t>VII. Deudores comerciales no corrientes</t>
  </si>
  <si>
    <t>B) ACTIVO CORRIENTE</t>
  </si>
  <si>
    <t xml:space="preserve">I. Activos no corrientes mantenidos para la venta </t>
  </si>
  <si>
    <t>Inmovilizado</t>
  </si>
  <si>
    <t>Resto de inmovilizado</t>
  </si>
  <si>
    <t>Inversiones financieras</t>
  </si>
  <si>
    <t>Existencias y otros activos</t>
  </si>
  <si>
    <t>II. Existencias</t>
  </si>
  <si>
    <t>Existencias</t>
  </si>
  <si>
    <t>III. Deudores comerciales y otras cuentas a cobrar</t>
  </si>
  <si>
    <r>
      <t>Clientes por ventas y prestaciones de servicios</t>
    </r>
    <r>
      <rPr>
        <sz val="7"/>
        <rFont val="Arial"/>
        <family val="2"/>
      </rPr>
      <t/>
    </r>
  </si>
  <si>
    <r>
      <t>Accionistas (socios) por desembolsos exigidos</t>
    </r>
    <r>
      <rPr>
        <sz val="7"/>
        <rFont val="Arial"/>
        <family val="2"/>
      </rPr>
      <t/>
    </r>
  </si>
  <si>
    <t>Otros deudores</t>
  </si>
  <si>
    <t>IV. Inversiones en empresas del grupo y asociadas a c/p</t>
  </si>
  <si>
    <t>V. Inversiones financieras a corto plazo</t>
  </si>
  <si>
    <t xml:space="preserve">VI. Periodificaciones a corto plazo  </t>
  </si>
  <si>
    <t>VII. Efectivo y otros activos líquidos equivalentes</t>
  </si>
  <si>
    <t xml:space="preserve">TOTAL ACTIVO (A+B)  </t>
  </si>
  <si>
    <t>PATRIMONIO NETO Y PASIVO</t>
  </si>
  <si>
    <t>A) PATRIMONIO NETO</t>
  </si>
  <si>
    <t>A.1) Fondos propios</t>
  </si>
  <si>
    <t xml:space="preserve">I. Capital </t>
  </si>
  <si>
    <r>
      <t>II.  Prima de emisión</t>
    </r>
    <r>
      <rPr>
        <sz val="8"/>
        <color indexed="12"/>
        <rFont val="Arial"/>
        <family val="2"/>
      </rPr>
      <t/>
    </r>
  </si>
  <si>
    <t xml:space="preserve">III. Reservas </t>
  </si>
  <si>
    <t>IV. (Acciones y participaciones en patrimonio propias)</t>
  </si>
  <si>
    <t>V. Resultado de ejercicios anteriores</t>
  </si>
  <si>
    <t xml:space="preserve">VI.  Otras aportaciones de socios </t>
  </si>
  <si>
    <t xml:space="preserve">VII. Resultado del ejercicio </t>
  </si>
  <si>
    <t xml:space="preserve">VIII. (Dividendo a cuenta)  </t>
  </si>
  <si>
    <t>IX. Otros instrumentos de patrimonio neto</t>
  </si>
  <si>
    <t xml:space="preserve">A.2) Ajustes por cambio de valor </t>
  </si>
  <si>
    <t xml:space="preserve">A.3) Subvenciones, donaciones y legados recibidos </t>
  </si>
  <si>
    <t>B) PASIVO NO CORRIENTE</t>
  </si>
  <si>
    <t>I. Provisiones a largo plazo</t>
  </si>
  <si>
    <t>Provisión por retribuciones al personal</t>
  </si>
  <si>
    <t>Provisión por desmantelamiento, retiro o rehabilitación del inmovilizado</t>
  </si>
  <si>
    <t>Otras provisiones</t>
  </si>
  <si>
    <t>II. Deudas a largo plazo</t>
  </si>
  <si>
    <t>Obligaciones y otros valores negociables</t>
  </si>
  <si>
    <t>Deudas con entidades de crédito</t>
  </si>
  <si>
    <t>Acreedores por arrendamiento financiero</t>
  </si>
  <si>
    <t>Otras deudas a largo plazo</t>
  </si>
  <si>
    <t>III. Deudas con empresas del grupo y asociadas a l/p</t>
  </si>
  <si>
    <t xml:space="preserve">IV. Pasivos por impuesto diferido  </t>
  </si>
  <si>
    <t xml:space="preserve">V. Periodificaciones a largo plazo  </t>
  </si>
  <si>
    <t>VI. Acreedores comerciales no corrientes</t>
  </si>
  <si>
    <t>VII. Deuda con características especiales a l/p</t>
  </si>
  <si>
    <t>C) PASIVO CORRIENTE</t>
  </si>
  <si>
    <t>I. Pasivos vinculados con activos no corrientes mantenidos para la venta</t>
  </si>
  <si>
    <t xml:space="preserve">II. Provisiones a corto plazo </t>
  </si>
  <si>
    <t>Provisión desmantelamiento, retiro o rehabilitación del inmovilizado</t>
  </si>
  <si>
    <t>III. Deudas a corto plazo</t>
  </si>
  <si>
    <t>Otras deudas a corto plazo</t>
  </si>
  <si>
    <t>IV. Deudas con empresas del grupo y asociadas a c/p</t>
  </si>
  <si>
    <t>V. Acreedores comerciales y otras cuentas a pagar</t>
  </si>
  <si>
    <r>
      <t>Proveedores</t>
    </r>
    <r>
      <rPr>
        <sz val="7"/>
        <rFont val="Arial"/>
        <family val="2"/>
      </rPr>
      <t/>
    </r>
  </si>
  <si>
    <t>Otros acreedores</t>
  </si>
  <si>
    <r>
      <t>VI. Periodificaciones a corto plazo</t>
    </r>
    <r>
      <rPr>
        <b/>
        <sz val="7"/>
        <rFont val="Arial"/>
        <family val="2"/>
      </rPr>
      <t/>
    </r>
  </si>
  <si>
    <t>VII. Deuda con características especiales a c/p</t>
  </si>
  <si>
    <t xml:space="preserve">TOTAL PATRIMONIO NETO Y PASIVO (A+B+C)  </t>
  </si>
  <si>
    <t>EJECUCIONES TRIMESTRALES DE LAS ENTIDADES LOCALES</t>
  </si>
  <si>
    <t>F.1.2.2 - CUENTA DE PÉRDIDAS Y GANANCIAS (Modelo Ordinario)</t>
  </si>
  <si>
    <t>A) OPERACIONES CONTINUADAS</t>
  </si>
  <si>
    <t>1. Importe neto de la cifra de negocio</t>
  </si>
  <si>
    <t>2. Variación existencias productos terminados y en curso fabricación</t>
  </si>
  <si>
    <t>3. Trabajos realizados por la empresa para su activo</t>
  </si>
  <si>
    <t>4. Aprovisionamientos</t>
  </si>
  <si>
    <t>a) Consumo de mercaderias</t>
  </si>
  <si>
    <t>b) Consumo de materias primas y otras materias consumibles</t>
  </si>
  <si>
    <t>c) Trabajos realizados por otras empresas</t>
  </si>
  <si>
    <t>d) Deterioro mercaderias, materias primas y otros aprovisionamientos</t>
  </si>
  <si>
    <t>5. Otros ingresos de explotación</t>
  </si>
  <si>
    <t>a) Ingresos accesorios y otros de gestión corriente</t>
  </si>
  <si>
    <t>b) Subvenciones de explotación incorporadas al resultado ejercicio</t>
  </si>
  <si>
    <t>6. Gastos de personal</t>
  </si>
  <si>
    <t>a) Sueldos, salarios y asimilados</t>
  </si>
  <si>
    <t>b) Cargas sociales</t>
  </si>
  <si>
    <t>c) Provisiones</t>
  </si>
  <si>
    <t>7. Otros gastos de explotación</t>
  </si>
  <si>
    <t>a) Servicios exteriores</t>
  </si>
  <si>
    <t>b) Tributos</t>
  </si>
  <si>
    <t>c) Pérdidas, deterioro y variación provisiones por operaciones comerciales</t>
  </si>
  <si>
    <t>d) Otros gastos de gestión corriente</t>
  </si>
  <si>
    <t>8. Amortización de inmovilizado</t>
  </si>
  <si>
    <t>a) Amortización inmovilizado intangible</t>
  </si>
  <si>
    <t>b) Amortización inmovilizado material</t>
  </si>
  <si>
    <t>c) Amortización inversiones inmobiliarias</t>
  </si>
  <si>
    <t>9. Imputación subvenciones de inmovilizado no financiero y otras</t>
  </si>
  <si>
    <t>10. Excesos de provisiones</t>
  </si>
  <si>
    <t>11. Deterioro y resultado por enajenaciones inmovilizado</t>
  </si>
  <si>
    <t>a) Deterioros y pérdidas</t>
  </si>
  <si>
    <t>Del inmovilizado intangible</t>
  </si>
  <si>
    <t>Del inmovilizado material</t>
  </si>
  <si>
    <t>De las inversiones financieras</t>
  </si>
  <si>
    <t>b) Resultados por enajenaciones y otras</t>
  </si>
  <si>
    <t>c) Deterioro y resultados por enajenaciones del inmovilizado de las scdes holding</t>
  </si>
  <si>
    <t>12. Diferencias negativas de combinaciones de negocios</t>
  </si>
  <si>
    <t>12.a Subv. concedidas y transfer. realizadas por la entidad</t>
  </si>
  <si>
    <t>- Al sector público local de carácter administrativo</t>
  </si>
  <si>
    <t>- Al sector público local de carácter empresarial o fundacional</t>
  </si>
  <si>
    <t>- A otros</t>
  </si>
  <si>
    <t>13. Otros resultados</t>
  </si>
  <si>
    <t>Gastos excepcionales</t>
  </si>
  <si>
    <t>Ingresos excepcionales</t>
  </si>
  <si>
    <t>A.1) RESULTADO DE EXPLOTACIÓN  (1+2+3+4+5+6+7+8+9+10+11+12+12a+13)</t>
  </si>
  <si>
    <t>14. Ingresos financieros</t>
  </si>
  <si>
    <t xml:space="preserve">a) De participaciones en instrumentos de patrimonio </t>
  </si>
  <si>
    <t>b) De valores negociables y otros instrumentos financieros</t>
  </si>
  <si>
    <t>c) Imputación de subv., donaciones y legados de carácter financiero</t>
  </si>
  <si>
    <t>15. Gastos financieros</t>
  </si>
  <si>
    <t>a) Por deudas con empresas del grupo y asociadas</t>
  </si>
  <si>
    <t>b) Por deudas con terceros</t>
  </si>
  <si>
    <t>c) Por actualización de provisiones</t>
  </si>
  <si>
    <t>16. Variación de valor razonable en instrum. financieros</t>
  </si>
  <si>
    <t>17. Diferencias de cambio</t>
  </si>
  <si>
    <t xml:space="preserve">18. Deterioro y resultado por enaj. de instrum. financieros </t>
  </si>
  <si>
    <t>19. Otros ingresos y gastos de carácter financiero</t>
  </si>
  <si>
    <t>A.2) RESULTADO FINANCIERO  (14+15+16+17+18+19)</t>
  </si>
  <si>
    <t>A.3) RESULTADO ANTES DE IMPUESTOS  (A.1+A.2)</t>
  </si>
  <si>
    <t>20. Impuesto sobre beneficios</t>
  </si>
  <si>
    <r>
      <t xml:space="preserve">A.4) </t>
    </r>
    <r>
      <rPr>
        <b/>
        <sz val="7.5"/>
        <rFont val="Arial"/>
        <family val="2"/>
      </rPr>
      <t xml:space="preserve">RESULTADO EJERC. PROCEDENTE OPERACIONES CONTINUADAS </t>
    </r>
    <r>
      <rPr>
        <b/>
        <sz val="8"/>
        <rFont val="Arial"/>
        <family val="2"/>
      </rPr>
      <t>(A.3+20)</t>
    </r>
  </si>
  <si>
    <t>B) OPERACIONES INTERRUMPIDAS</t>
  </si>
  <si>
    <t>21. Resultado ejerc. procedente operaciones interrumpidas neto de impuestos</t>
  </si>
  <si>
    <t>A.5) RESULTADO DEL EJERCICIO (A.4+21)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</si>
</sst>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6"/>
      <color indexed="48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indexed="12"/>
      <name val="Arial"/>
      <family val="2"/>
    </font>
    <font>
      <b/>
      <sz val="7"/>
      <name val="Arial"/>
      <family val="2"/>
    </font>
    <font>
      <b/>
      <sz val="10"/>
      <name val="Verdana"/>
      <family val="2"/>
    </font>
    <font>
      <b/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 applyFill="1" applyBorder="1" applyAlignment="1" applyProtection="1">
      <alignment horizontal="center" vertical="center"/>
    </xf>
    <xf numFmtId="4" fontId="2" fillId="0" borderId="0" xfId="0" applyNumberFormat="1" applyFont="1" applyFill="1" applyAlignment="1" applyProtection="1">
      <alignment horizontal="center"/>
    </xf>
    <xf numFmtId="4" fontId="2" fillId="0" borderId="0" xfId="0" applyNumberFormat="1" applyFont="1" applyFill="1" applyAlignment="1" applyProtection="1"/>
    <xf numFmtId="0" fontId="3" fillId="0" borderId="0" xfId="0" applyFont="1" applyAlignment="1" applyProtection="1">
      <alignment vertical="center"/>
    </xf>
    <xf numFmtId="4" fontId="2" fillId="0" borderId="0" xfId="0" applyNumberFormat="1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4" fontId="2" fillId="0" borderId="0" xfId="0" applyNumberFormat="1" applyFont="1" applyFill="1" applyAlignment="1" applyProtection="1">
      <alignment horizontal="center" vertical="top"/>
    </xf>
    <xf numFmtId="4" fontId="5" fillId="0" borderId="0" xfId="0" applyNumberFormat="1" applyFont="1" applyFill="1" applyAlignment="1" applyProtection="1">
      <alignment horizontal="center" vertical="center"/>
    </xf>
    <xf numFmtId="4" fontId="6" fillId="0" borderId="0" xfId="0" applyNumberFormat="1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vertical="center"/>
    </xf>
    <xf numFmtId="0" fontId="8" fillId="3" borderId="5" xfId="0" applyFont="1" applyFill="1" applyBorder="1" applyAlignment="1" applyProtection="1">
      <alignment horizontal="left" vertical="center"/>
    </xf>
    <xf numFmtId="4" fontId="8" fillId="3" borderId="5" xfId="0" applyNumberFormat="1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horizontal="left" vertical="center" indent="1"/>
    </xf>
    <xf numFmtId="4" fontId="8" fillId="0" borderId="4" xfId="0" applyNumberFormat="1" applyFont="1" applyFill="1" applyBorder="1" applyAlignment="1" applyProtection="1">
      <alignment horizontal="right" vertical="center"/>
    </xf>
    <xf numFmtId="0" fontId="10" fillId="0" borderId="6" xfId="0" applyFont="1" applyFill="1" applyBorder="1" applyAlignment="1" applyProtection="1">
      <alignment horizontal="left" vertical="center" indent="2"/>
    </xf>
    <xf numFmtId="4" fontId="10" fillId="0" borderId="6" xfId="0" applyNumberFormat="1" applyFont="1" applyFill="1" applyBorder="1" applyAlignment="1" applyProtection="1">
      <alignment horizontal="right" vertical="center"/>
      <protection locked="0"/>
    </xf>
    <xf numFmtId="0" fontId="8" fillId="0" borderId="6" xfId="0" applyFont="1" applyFill="1" applyBorder="1" applyAlignment="1" applyProtection="1">
      <alignment horizontal="left" vertical="center" indent="1"/>
    </xf>
    <xf numFmtId="4" fontId="8" fillId="0" borderId="6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horizontal="left" vertical="center" indent="2"/>
    </xf>
    <xf numFmtId="3" fontId="8" fillId="0" borderId="6" xfId="1" applyNumberFormat="1" applyFont="1" applyFill="1" applyBorder="1" applyAlignment="1" applyProtection="1">
      <alignment horizontal="left" vertical="center" wrapText="1" indent="1"/>
    </xf>
    <xf numFmtId="4" fontId="8" fillId="0" borderId="6" xfId="0" applyNumberFormat="1" applyFont="1" applyFill="1" applyBorder="1" applyAlignment="1" applyProtection="1">
      <alignment horizontal="right" vertical="center"/>
      <protection locked="0"/>
    </xf>
    <xf numFmtId="4" fontId="8" fillId="0" borderId="6" xfId="0" applyNumberFormat="1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 applyProtection="1">
      <alignment horizontal="left" vertical="center" indent="1"/>
    </xf>
    <xf numFmtId="4" fontId="8" fillId="0" borderId="8" xfId="0" applyNumberFormat="1" applyFont="1" applyFill="1" applyBorder="1" applyAlignment="1" applyProtection="1">
      <alignment vertical="center"/>
      <protection locked="0"/>
    </xf>
    <xf numFmtId="4" fontId="8" fillId="3" borderId="5" xfId="0" applyNumberFormat="1" applyFont="1" applyFill="1" applyBorder="1" applyAlignment="1" applyProtection="1">
      <alignment horizontal="right" vertical="center"/>
    </xf>
    <xf numFmtId="4" fontId="8" fillId="0" borderId="4" xfId="0" applyNumberFormat="1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horizontal="left" vertical="center" indent="2"/>
    </xf>
    <xf numFmtId="4" fontId="8" fillId="0" borderId="6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0" fillId="0" borderId="6" xfId="0" applyFont="1" applyFill="1" applyBorder="1" applyAlignment="1" applyProtection="1">
      <alignment horizontal="left" vertical="center" indent="3"/>
    </xf>
    <xf numFmtId="4" fontId="10" fillId="0" borderId="6" xfId="0" applyNumberFormat="1" applyFont="1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horizontal="left" vertical="center" indent="2"/>
    </xf>
    <xf numFmtId="4" fontId="8" fillId="0" borderId="9" xfId="0" applyNumberFormat="1" applyFont="1" applyFill="1" applyBorder="1" applyAlignment="1" applyProtection="1">
      <alignment vertical="center"/>
      <protection locked="0"/>
    </xf>
    <xf numFmtId="4" fontId="8" fillId="4" borderId="6" xfId="0" applyNumberFormat="1" applyFont="1" applyFill="1" applyBorder="1" applyAlignment="1" applyProtection="1">
      <alignment horizontal="right" vertical="center"/>
    </xf>
    <xf numFmtId="0" fontId="8" fillId="0" borderId="7" xfId="0" applyFont="1" applyFill="1" applyBorder="1" applyAlignment="1" applyProtection="1">
      <alignment horizontal="left" vertical="center" indent="1"/>
    </xf>
    <xf numFmtId="4" fontId="8" fillId="0" borderId="7" xfId="0" applyNumberFormat="1" applyFont="1" applyFill="1" applyBorder="1" applyAlignment="1" applyProtection="1">
      <alignment horizontal="right" vertical="center"/>
      <protection locked="0"/>
    </xf>
    <xf numFmtId="0" fontId="8" fillId="2" borderId="5" xfId="0" applyFont="1" applyFill="1" applyBorder="1" applyAlignment="1" applyProtection="1">
      <alignment horizontal="right" vertical="center"/>
    </xf>
    <xf numFmtId="4" fontId="8" fillId="2" borderId="5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center"/>
    </xf>
    <xf numFmtId="4" fontId="8" fillId="0" borderId="10" xfId="0" applyNumberFormat="1" applyFont="1" applyFill="1" applyBorder="1" applyAlignment="1" applyProtection="1">
      <alignment horizontal="right" vertical="center"/>
    </xf>
    <xf numFmtId="3" fontId="8" fillId="0" borderId="6" xfId="1" applyNumberFormat="1" applyFont="1" applyFill="1" applyBorder="1" applyAlignment="1" applyProtection="1">
      <alignment horizontal="left" vertical="center" indent="2"/>
    </xf>
    <xf numFmtId="3" fontId="8" fillId="0" borderId="4" xfId="1" applyNumberFormat="1" applyFont="1" applyFill="1" applyBorder="1" applyAlignment="1" applyProtection="1">
      <alignment horizontal="left" vertical="center" wrapText="1" indent="1"/>
    </xf>
    <xf numFmtId="3" fontId="8" fillId="0" borderId="8" xfId="1" applyNumberFormat="1" applyFont="1" applyFill="1" applyBorder="1" applyAlignment="1" applyProtection="1">
      <alignment horizontal="left" vertical="center" wrapText="1" indent="1"/>
    </xf>
    <xf numFmtId="4" fontId="8" fillId="0" borderId="8" xfId="0" applyNumberFormat="1" applyFont="1" applyFill="1" applyBorder="1" applyAlignment="1" applyProtection="1">
      <alignment horizontal="right" vertical="center"/>
      <protection locked="0"/>
    </xf>
    <xf numFmtId="4" fontId="8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4" fontId="2" fillId="0" borderId="0" xfId="0" applyNumberFormat="1" applyFont="1" applyFill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4" fontId="4" fillId="0" borderId="0" xfId="0" applyNumberFormat="1" applyFont="1" applyFill="1" applyAlignment="1" applyProtection="1">
      <alignment horizontal="right" vertical="center"/>
    </xf>
    <xf numFmtId="0" fontId="10" fillId="0" borderId="0" xfId="0" applyFont="1" applyAlignment="1" applyProtection="1">
      <alignment horizontal="center" vertical="top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 applyProtection="1">
      <alignment horizontal="left" vertical="center"/>
    </xf>
    <xf numFmtId="1" fontId="8" fillId="5" borderId="9" xfId="0" applyNumberFormat="1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left" vertical="center"/>
    </xf>
    <xf numFmtId="0" fontId="10" fillId="0" borderId="13" xfId="0" applyFont="1" applyBorder="1" applyAlignment="1" applyProtection="1">
      <alignment horizontal="left" vertical="center" indent="1"/>
    </xf>
    <xf numFmtId="0" fontId="10" fillId="0" borderId="13" xfId="0" applyFont="1" applyFill="1" applyBorder="1" applyAlignment="1" applyProtection="1">
      <alignment horizontal="left" vertical="center" indent="1"/>
    </xf>
    <xf numFmtId="0" fontId="8" fillId="0" borderId="13" xfId="0" applyFont="1" applyFill="1" applyBorder="1" applyAlignment="1" applyProtection="1">
      <alignment horizontal="left" vertical="center" indent="1"/>
    </xf>
    <xf numFmtId="0" fontId="10" fillId="0" borderId="13" xfId="0" applyFont="1" applyFill="1" applyBorder="1" applyAlignment="1" applyProtection="1">
      <alignment horizontal="left" vertical="center" indent="2"/>
    </xf>
    <xf numFmtId="49" fontId="10" fillId="0" borderId="13" xfId="0" applyNumberFormat="1" applyFont="1" applyFill="1" applyBorder="1" applyAlignment="1" applyProtection="1">
      <alignment horizontal="left" vertical="center" indent="1"/>
    </xf>
    <xf numFmtId="0" fontId="10" fillId="0" borderId="14" xfId="0" applyFont="1" applyFill="1" applyBorder="1" applyAlignment="1" applyProtection="1">
      <alignment horizontal="left" vertical="center" indent="1"/>
    </xf>
    <xf numFmtId="0" fontId="8" fillId="3" borderId="12" xfId="0" applyFont="1" applyFill="1" applyBorder="1" applyAlignment="1" applyProtection="1">
      <alignment horizontal="left" vertical="center"/>
    </xf>
    <xf numFmtId="4" fontId="8" fillId="3" borderId="15" xfId="0" applyNumberFormat="1" applyFont="1" applyFill="1" applyBorder="1" applyAlignment="1" applyProtection="1">
      <alignment horizontal="right" vertical="center"/>
    </xf>
    <xf numFmtId="0" fontId="10" fillId="0" borderId="11" xfId="0" applyFont="1" applyFill="1" applyBorder="1" applyAlignment="1" applyProtection="1">
      <alignment horizontal="left" vertical="center" indent="1"/>
    </xf>
    <xf numFmtId="0" fontId="8" fillId="0" borderId="6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left" vertical="center" indent="1"/>
    </xf>
    <xf numFmtId="0" fontId="8" fillId="0" borderId="16" xfId="0" applyFont="1" applyFill="1" applyBorder="1" applyAlignment="1" applyProtection="1">
      <alignment horizontal="left" vertical="center"/>
    </xf>
    <xf numFmtId="0" fontId="8" fillId="3" borderId="1" xfId="0" applyFont="1" applyFill="1" applyBorder="1" applyAlignment="1" applyProtection="1">
      <alignment horizontal="left" vertical="center"/>
    </xf>
    <xf numFmtId="0" fontId="8" fillId="0" borderId="11" xfId="0" applyFont="1" applyFill="1" applyBorder="1" applyAlignment="1" applyProtection="1">
      <alignment horizontal="left" vertical="center"/>
    </xf>
    <xf numFmtId="0" fontId="8" fillId="5" borderId="1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horizontal="left" vertical="center"/>
    </xf>
    <xf numFmtId="4" fontId="8" fillId="0" borderId="5" xfId="0" applyNumberFormat="1" applyFont="1" applyFill="1" applyBorder="1" applyAlignment="1" applyProtection="1">
      <alignment horizontal="right" vertical="center"/>
      <protection locked="0"/>
    </xf>
    <xf numFmtId="4" fontId="2" fillId="6" borderId="3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CPG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1</xdr:col>
      <xdr:colOff>731724</xdr:colOff>
      <xdr:row>7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1028700"/>
          <a:ext cx="7317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Corporación:</a:t>
          </a:r>
        </a:p>
        <a:p>
          <a:pPr algn="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Entidad:</a:t>
          </a:r>
        </a:p>
      </xdr:txBody>
    </xdr:sp>
    <xdr:clientData/>
  </xdr:twoCellAnchor>
  <xdr:twoCellAnchor>
    <xdr:from>
      <xdr:col>1</xdr:col>
      <xdr:colOff>733425</xdr:colOff>
      <xdr:row>7</xdr:row>
      <xdr:rowOff>0</xdr:rowOff>
    </xdr:from>
    <xdr:to>
      <xdr:col>1</xdr:col>
      <xdr:colOff>733425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33425" y="102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9</xdr:row>
      <xdr:rowOff>0</xdr:rowOff>
    </xdr:from>
    <xdr:to>
      <xdr:col>1</xdr:col>
      <xdr:colOff>733425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334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nformaci&#243;n%20trimestral%20Ayto\2020\1er%20TRIMESTRE%202020\MINISTERIO\EEMM_Plant%20form%201TR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PyG"/>
      <sheetName val="Tesoreria"/>
      <sheetName val="Planti-Retrib"/>
      <sheetName val="Deuda Viva "/>
      <sheetName val="Deuda a 10 años"/>
      <sheetName val="ID3.Adicional PyG"/>
      <sheetName val="ID4.Provisiones"/>
      <sheetName val="ID5.Subv recib"/>
      <sheetName val="ID6.Invers no finac"/>
      <sheetName val="ID7.Invers financ"/>
      <sheetName val="ID8.Actuaciones a cta"/>
      <sheetName val="ID9.Subv conced "/>
      <sheetName val="ID10. GFA"/>
    </sheetNames>
    <sheetDataSet>
      <sheetData sheetId="0">
        <row r="5">
          <cell r="B5" t="str">
            <v>Entidad: EMPRESA MUNICIPAL DE VIVIENDA Y SUELO DE MADRID,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88" workbookViewId="0">
      <selection activeCell="D55" sqref="D55"/>
    </sheetView>
  </sheetViews>
  <sheetFormatPr baseColWidth="10" defaultRowHeight="15" x14ac:dyDescent="0.25"/>
  <cols>
    <col min="2" max="2" width="47" customWidth="1"/>
    <col min="3" max="3" width="21.140625" customWidth="1"/>
    <col min="4" max="4" width="14.28515625" customWidth="1"/>
  </cols>
  <sheetData>
    <row r="2" spans="2:6" x14ac:dyDescent="0.25">
      <c r="B2" s="1"/>
      <c r="C2" s="2"/>
      <c r="D2" s="2"/>
      <c r="E2" s="2"/>
      <c r="F2" s="2"/>
    </row>
    <row r="3" spans="2:6" x14ac:dyDescent="0.25">
      <c r="B3" s="2" t="s">
        <v>0</v>
      </c>
      <c r="C3" s="2"/>
      <c r="D3" s="2"/>
      <c r="E3" s="3"/>
      <c r="F3" s="3"/>
    </row>
    <row r="4" spans="2:6" x14ac:dyDescent="0.25">
      <c r="B4" s="2" t="s">
        <v>1</v>
      </c>
      <c r="C4" s="2"/>
      <c r="D4" s="2"/>
      <c r="E4" s="3"/>
      <c r="F4" s="3"/>
    </row>
    <row r="5" spans="2:6" x14ac:dyDescent="0.25">
      <c r="B5" s="4"/>
      <c r="C5" s="5"/>
      <c r="D5" s="5"/>
      <c r="E5" s="5"/>
      <c r="F5" s="5"/>
    </row>
    <row r="6" spans="2:6" x14ac:dyDescent="0.25">
      <c r="B6" s="6" t="s">
        <v>2</v>
      </c>
      <c r="C6" s="7"/>
      <c r="D6" s="8"/>
      <c r="E6" s="5"/>
      <c r="F6" s="5"/>
    </row>
    <row r="7" spans="2:6" x14ac:dyDescent="0.25">
      <c r="B7" s="9"/>
      <c r="C7" s="5"/>
      <c r="D7" s="5"/>
      <c r="E7" s="5"/>
      <c r="F7" s="5"/>
    </row>
    <row r="8" spans="2:6" x14ac:dyDescent="0.25">
      <c r="B8" s="10" t="s">
        <v>3</v>
      </c>
      <c r="C8" s="10"/>
      <c r="D8" s="10"/>
      <c r="E8" s="10"/>
      <c r="F8" s="10"/>
    </row>
    <row r="9" spans="2:6" x14ac:dyDescent="0.25">
      <c r="B9" s="11"/>
      <c r="C9" s="12"/>
      <c r="D9" s="13" t="s">
        <v>4</v>
      </c>
      <c r="E9" s="12"/>
      <c r="F9" s="4"/>
    </row>
    <row r="10" spans="2:6" ht="45" x14ac:dyDescent="0.25">
      <c r="B10" s="14" t="s">
        <v>5</v>
      </c>
      <c r="C10" s="15" t="s">
        <v>6</v>
      </c>
      <c r="D10" s="15" t="s">
        <v>7</v>
      </c>
      <c r="E10" s="4"/>
      <c r="F10" s="4"/>
    </row>
    <row r="11" spans="2:6" x14ac:dyDescent="0.25">
      <c r="B11" s="16" t="s">
        <v>8</v>
      </c>
      <c r="C11" s="17"/>
      <c r="D11" s="17"/>
      <c r="E11" s="4"/>
      <c r="F11" s="4"/>
    </row>
    <row r="12" spans="2:6" x14ac:dyDescent="0.25">
      <c r="B12" s="18" t="s">
        <v>9</v>
      </c>
      <c r="C12" s="19">
        <f>C13+C18+C22+C25+C26+C27+C28</f>
        <v>725671548.85000002</v>
      </c>
      <c r="D12" s="19">
        <f>D13+D18+D22+D25+D26+D27+D28</f>
        <v>637346723.02618182</v>
      </c>
      <c r="E12" s="4"/>
      <c r="F12" s="4"/>
    </row>
    <row r="13" spans="2:6" x14ac:dyDescent="0.25">
      <c r="B13" s="20" t="s">
        <v>10</v>
      </c>
      <c r="C13" s="21">
        <f>SUM(C14:C17)</f>
        <v>116264.72</v>
      </c>
      <c r="D13" s="21">
        <f>SUM(D14:D17)</f>
        <v>6381.92</v>
      </c>
      <c r="E13" s="4"/>
      <c r="F13" s="4"/>
    </row>
    <row r="14" spans="2:6" x14ac:dyDescent="0.25">
      <c r="B14" s="22" t="s">
        <v>11</v>
      </c>
      <c r="C14" s="23">
        <v>0</v>
      </c>
      <c r="D14" s="23">
        <v>0</v>
      </c>
      <c r="E14" s="4"/>
      <c r="F14" s="4"/>
    </row>
    <row r="15" spans="2:6" x14ac:dyDescent="0.25">
      <c r="B15" s="22" t="s">
        <v>12</v>
      </c>
      <c r="C15" s="23">
        <v>116264.72</v>
      </c>
      <c r="D15" s="23">
        <v>6381.92</v>
      </c>
      <c r="E15" s="4"/>
      <c r="F15" s="4"/>
    </row>
    <row r="16" spans="2:6" x14ac:dyDescent="0.25">
      <c r="B16" s="22" t="s">
        <v>13</v>
      </c>
      <c r="C16" s="23">
        <v>0</v>
      </c>
      <c r="D16" s="23">
        <v>0</v>
      </c>
      <c r="E16" s="4"/>
      <c r="F16" s="4"/>
    </row>
    <row r="17" spans="2:6" x14ac:dyDescent="0.25">
      <c r="B17" s="22" t="s">
        <v>14</v>
      </c>
      <c r="C17" s="23">
        <v>0</v>
      </c>
      <c r="D17" s="23">
        <v>0</v>
      </c>
      <c r="E17" s="4"/>
      <c r="F17" s="4"/>
    </row>
    <row r="18" spans="2:6" x14ac:dyDescent="0.25">
      <c r="B18" s="24" t="s">
        <v>15</v>
      </c>
      <c r="C18" s="25">
        <f>SUM(C19:C21)</f>
        <v>24305959.550000001</v>
      </c>
      <c r="D18" s="25">
        <f>SUM(D19:D21)</f>
        <v>23847658.050000001</v>
      </c>
      <c r="E18" s="26"/>
      <c r="F18" s="4"/>
    </row>
    <row r="19" spans="2:6" x14ac:dyDescent="0.25">
      <c r="B19" s="22" t="s">
        <v>16</v>
      </c>
      <c r="C19" s="23">
        <v>15032752.5</v>
      </c>
      <c r="D19" s="23">
        <v>15032752.5</v>
      </c>
      <c r="E19" s="27"/>
      <c r="F19" s="27"/>
    </row>
    <row r="20" spans="2:6" x14ac:dyDescent="0.25">
      <c r="B20" s="22" t="s">
        <v>13</v>
      </c>
      <c r="C20" s="23">
        <v>0</v>
      </c>
      <c r="D20" s="23">
        <v>0</v>
      </c>
      <c r="E20" s="27"/>
      <c r="F20" s="27"/>
    </row>
    <row r="21" spans="2:6" x14ac:dyDescent="0.25">
      <c r="B21" s="28" t="s">
        <v>17</v>
      </c>
      <c r="C21" s="23">
        <v>9273207.0500000007</v>
      </c>
      <c r="D21" s="23">
        <v>8814905.5500000007</v>
      </c>
      <c r="E21" s="27"/>
      <c r="F21" s="27"/>
    </row>
    <row r="22" spans="2:6" ht="22.5" customHeight="1" x14ac:dyDescent="0.25">
      <c r="B22" s="29" t="s">
        <v>18</v>
      </c>
      <c r="C22" s="25">
        <f>SUM(C23:C24)</f>
        <v>693669791.81999993</v>
      </c>
      <c r="D22" s="25">
        <f>SUM(D23:D24)</f>
        <v>605875943.29618168</v>
      </c>
      <c r="E22" s="27"/>
      <c r="F22" s="27"/>
    </row>
    <row r="23" spans="2:6" x14ac:dyDescent="0.25">
      <c r="B23" s="22" t="s">
        <v>19</v>
      </c>
      <c r="C23" s="23">
        <v>220367940.71999997</v>
      </c>
      <c r="D23" s="23">
        <v>209357557.71999997</v>
      </c>
      <c r="E23" s="27"/>
      <c r="F23" s="27"/>
    </row>
    <row r="24" spans="2:6" x14ac:dyDescent="0.25">
      <c r="B24" s="22" t="s">
        <v>20</v>
      </c>
      <c r="C24" s="23">
        <v>473301851.10000002</v>
      </c>
      <c r="D24" s="23">
        <v>396518385.57618177</v>
      </c>
      <c r="E24" s="27"/>
      <c r="F24" s="27"/>
    </row>
    <row r="25" spans="2:6" ht="19.5" customHeight="1" x14ac:dyDescent="0.25">
      <c r="B25" s="29" t="s">
        <v>21</v>
      </c>
      <c r="C25" s="30">
        <v>0</v>
      </c>
      <c r="D25" s="30">
        <v>0</v>
      </c>
      <c r="E25" s="27"/>
      <c r="F25" s="27"/>
    </row>
    <row r="26" spans="2:6" x14ac:dyDescent="0.25">
      <c r="B26" s="24" t="s">
        <v>22</v>
      </c>
      <c r="C26" s="30">
        <v>7417484.4399999995</v>
      </c>
      <c r="D26" s="30">
        <v>7454691.4399999995</v>
      </c>
      <c r="E26" s="27"/>
      <c r="F26" s="27"/>
    </row>
    <row r="27" spans="2:6" x14ac:dyDescent="0.25">
      <c r="B27" s="24" t="s">
        <v>23</v>
      </c>
      <c r="C27" s="31">
        <v>162048.32000000004</v>
      </c>
      <c r="D27" s="31">
        <v>162048.32000000004</v>
      </c>
      <c r="E27" s="4"/>
      <c r="F27" s="4"/>
    </row>
    <row r="28" spans="2:6" x14ac:dyDescent="0.25">
      <c r="B28" s="32" t="s">
        <v>24</v>
      </c>
      <c r="C28" s="33">
        <v>0</v>
      </c>
      <c r="D28" s="33">
        <v>0</v>
      </c>
      <c r="E28" s="4"/>
      <c r="F28" s="4"/>
    </row>
    <row r="29" spans="2:6" x14ac:dyDescent="0.25">
      <c r="B29" s="18" t="s">
        <v>25</v>
      </c>
      <c r="C29" s="34">
        <f>C30+C36+C39+C43+C44+C45+C46</f>
        <v>165998371.82999998</v>
      </c>
      <c r="D29" s="34">
        <f>D30+D36+D39+D43+D44+D45+D46</f>
        <v>207828507.66</v>
      </c>
      <c r="E29" s="4"/>
      <c r="F29" s="4"/>
    </row>
    <row r="30" spans="2:6" x14ac:dyDescent="0.25">
      <c r="B30" s="20" t="s">
        <v>26</v>
      </c>
      <c r="C30" s="35">
        <f>C31+C34+C35</f>
        <v>0</v>
      </c>
      <c r="D30" s="35">
        <f>D31+D34+D35</f>
        <v>0</v>
      </c>
      <c r="E30" s="4"/>
      <c r="F30" s="4"/>
    </row>
    <row r="31" spans="2:6" x14ac:dyDescent="0.25">
      <c r="B31" s="36" t="s">
        <v>27</v>
      </c>
      <c r="C31" s="37">
        <f>SUM(C32:C33)</f>
        <v>0</v>
      </c>
      <c r="D31" s="37">
        <f>SUM(D32:D33)</f>
        <v>0</v>
      </c>
      <c r="E31" s="38"/>
      <c r="F31" s="38"/>
    </row>
    <row r="32" spans="2:6" x14ac:dyDescent="0.25">
      <c r="B32" s="39" t="s">
        <v>16</v>
      </c>
      <c r="C32" s="40">
        <v>0</v>
      </c>
      <c r="D32" s="40">
        <v>0</v>
      </c>
      <c r="E32" s="38"/>
      <c r="F32" s="38"/>
    </row>
    <row r="33" spans="2:6" x14ac:dyDescent="0.25">
      <c r="B33" s="39" t="s">
        <v>28</v>
      </c>
      <c r="C33" s="40">
        <v>0</v>
      </c>
      <c r="D33" s="40">
        <v>0</v>
      </c>
      <c r="E33" s="38"/>
      <c r="F33" s="38"/>
    </row>
    <row r="34" spans="2:6" x14ac:dyDescent="0.25">
      <c r="B34" s="36" t="s">
        <v>29</v>
      </c>
      <c r="C34" s="31">
        <v>0</v>
      </c>
      <c r="D34" s="31">
        <v>0</v>
      </c>
      <c r="E34" s="38"/>
      <c r="F34" s="38"/>
    </row>
    <row r="35" spans="2:6" x14ac:dyDescent="0.25">
      <c r="B35" s="41" t="s">
        <v>30</v>
      </c>
      <c r="C35" s="42">
        <v>0</v>
      </c>
      <c r="D35" s="42">
        <v>0</v>
      </c>
      <c r="E35" s="38"/>
      <c r="F35" s="38"/>
    </row>
    <row r="36" spans="2:6" x14ac:dyDescent="0.25">
      <c r="B36" s="24" t="s">
        <v>31</v>
      </c>
      <c r="C36" s="25">
        <f>SUM(C37:C38)</f>
        <v>38443477.649999999</v>
      </c>
      <c r="D36" s="25">
        <f>SUM(D37:D38)</f>
        <v>38348094.310000002</v>
      </c>
      <c r="E36" s="4"/>
      <c r="F36" s="4"/>
    </row>
    <row r="37" spans="2:6" x14ac:dyDescent="0.25">
      <c r="B37" s="22" t="s">
        <v>32</v>
      </c>
      <c r="C37" s="23">
        <v>38443477.649999999</v>
      </c>
      <c r="D37" s="23">
        <v>38348094.310000002</v>
      </c>
      <c r="E37" s="4"/>
      <c r="F37" s="4"/>
    </row>
    <row r="38" spans="2:6" x14ac:dyDescent="0.25">
      <c r="B38" s="22" t="s">
        <v>13</v>
      </c>
      <c r="C38" s="23">
        <v>0</v>
      </c>
      <c r="D38" s="23">
        <v>0</v>
      </c>
      <c r="E38" s="4"/>
      <c r="F38" s="4"/>
    </row>
    <row r="39" spans="2:6" x14ac:dyDescent="0.25">
      <c r="B39" s="24" t="s">
        <v>33</v>
      </c>
      <c r="C39" s="43">
        <f>SUM(C40:C42)</f>
        <v>5373678.9000000004</v>
      </c>
      <c r="D39" s="25">
        <f>SUM(D40:D42)</f>
        <v>4927092.0599999996</v>
      </c>
      <c r="E39" s="4"/>
      <c r="F39" s="4"/>
    </row>
    <row r="40" spans="2:6" x14ac:dyDescent="0.25">
      <c r="B40" s="22" t="s">
        <v>34</v>
      </c>
      <c r="C40" s="23">
        <v>4943678.9000000004</v>
      </c>
      <c r="D40" s="23">
        <v>4554134.96</v>
      </c>
      <c r="E40" s="4"/>
      <c r="F40" s="4"/>
    </row>
    <row r="41" spans="2:6" x14ac:dyDescent="0.25">
      <c r="B41" s="22" t="s">
        <v>35</v>
      </c>
      <c r="C41" s="23">
        <v>0</v>
      </c>
      <c r="D41" s="23">
        <v>0</v>
      </c>
      <c r="E41" s="4"/>
      <c r="F41" s="4"/>
    </row>
    <row r="42" spans="2:6" x14ac:dyDescent="0.25">
      <c r="B42" s="22" t="s">
        <v>36</v>
      </c>
      <c r="C42" s="23">
        <v>430000</v>
      </c>
      <c r="D42" s="23">
        <v>372957.10000000003</v>
      </c>
      <c r="E42" s="4"/>
      <c r="F42" s="4"/>
    </row>
    <row r="43" spans="2:6" x14ac:dyDescent="0.25">
      <c r="B43" s="44" t="s">
        <v>37</v>
      </c>
      <c r="C43" s="45">
        <v>62017535.82</v>
      </c>
      <c r="D43" s="45">
        <v>116128507.34999999</v>
      </c>
      <c r="E43" s="4"/>
      <c r="F43" s="4"/>
    </row>
    <row r="44" spans="2:6" x14ac:dyDescent="0.25">
      <c r="B44" s="44" t="s">
        <v>38</v>
      </c>
      <c r="C44" s="45">
        <v>0</v>
      </c>
      <c r="D44" s="45">
        <v>0</v>
      </c>
      <c r="E44" s="4"/>
      <c r="F44" s="4"/>
    </row>
    <row r="45" spans="2:6" x14ac:dyDescent="0.25">
      <c r="B45" s="24" t="s">
        <v>39</v>
      </c>
      <c r="C45" s="45">
        <v>0</v>
      </c>
      <c r="D45" s="45">
        <v>0</v>
      </c>
      <c r="E45" s="4"/>
      <c r="F45" s="4"/>
    </row>
    <row r="46" spans="2:6" x14ac:dyDescent="0.25">
      <c r="B46" s="32" t="s">
        <v>40</v>
      </c>
      <c r="C46" s="45">
        <v>60163679.459999993</v>
      </c>
      <c r="D46" s="45">
        <v>48424813.939999998</v>
      </c>
      <c r="E46" s="4"/>
      <c r="F46" s="4"/>
    </row>
    <row r="47" spans="2:6" x14ac:dyDescent="0.25">
      <c r="B47" s="46" t="s">
        <v>41</v>
      </c>
      <c r="C47" s="47">
        <f>C12+C29</f>
        <v>891669920.68000007</v>
      </c>
      <c r="D47" s="47">
        <f>D12+D29</f>
        <v>845175230.68618178</v>
      </c>
      <c r="E47" s="48"/>
      <c r="F47" s="48"/>
    </row>
    <row r="48" spans="2:6" x14ac:dyDescent="0.25">
      <c r="B48" s="16" t="s">
        <v>42</v>
      </c>
      <c r="C48" s="49"/>
      <c r="D48" s="17"/>
      <c r="E48" s="4"/>
      <c r="F48" s="4"/>
    </row>
    <row r="49" spans="2:6" x14ac:dyDescent="0.25">
      <c r="B49" s="18" t="s">
        <v>43</v>
      </c>
      <c r="C49" s="34">
        <f>C50+C60+C61</f>
        <v>860385191.0999999</v>
      </c>
      <c r="D49" s="34">
        <f>D50+D60+D61</f>
        <v>805633635.56999993</v>
      </c>
      <c r="E49" s="4"/>
      <c r="F49" s="4"/>
    </row>
    <row r="50" spans="2:6" x14ac:dyDescent="0.25">
      <c r="B50" s="20" t="s">
        <v>44</v>
      </c>
      <c r="C50" s="50">
        <f>C51+C52+C53+C54+C55+C56+C57+C58+C59</f>
        <v>232716159.31</v>
      </c>
      <c r="D50" s="50">
        <f>D51+D52+D53+D54+D55+D56+D57+D58+D59</f>
        <v>220827201.44999999</v>
      </c>
      <c r="E50" s="4"/>
      <c r="F50" s="4"/>
    </row>
    <row r="51" spans="2:6" x14ac:dyDescent="0.25">
      <c r="B51" s="36" t="s">
        <v>45</v>
      </c>
      <c r="C51" s="30">
        <v>147030142.5</v>
      </c>
      <c r="D51" s="30">
        <v>147030142.5</v>
      </c>
      <c r="E51" s="4"/>
      <c r="F51" s="4"/>
    </row>
    <row r="52" spans="2:6" x14ac:dyDescent="0.25">
      <c r="B52" s="51" t="s">
        <v>46</v>
      </c>
      <c r="C52" s="30">
        <v>0</v>
      </c>
      <c r="D52" s="30">
        <v>0</v>
      </c>
      <c r="E52" s="4"/>
      <c r="F52" s="4"/>
    </row>
    <row r="53" spans="2:6" x14ac:dyDescent="0.25">
      <c r="B53" s="36" t="s">
        <v>47</v>
      </c>
      <c r="C53" s="30">
        <v>24729409.600000001</v>
      </c>
      <c r="D53" s="30">
        <v>24729409.600000001</v>
      </c>
      <c r="E53" s="4"/>
      <c r="F53" s="4"/>
    </row>
    <row r="54" spans="2:6" x14ac:dyDescent="0.25">
      <c r="B54" s="51" t="s">
        <v>48</v>
      </c>
      <c r="C54" s="30">
        <v>0</v>
      </c>
      <c r="D54" s="30">
        <v>0</v>
      </c>
      <c r="E54" s="4"/>
      <c r="F54" s="4"/>
    </row>
    <row r="55" spans="2:6" x14ac:dyDescent="0.25">
      <c r="B55" s="51" t="s">
        <v>49</v>
      </c>
      <c r="C55" s="30">
        <v>-19314391.170000002</v>
      </c>
      <c r="D55" s="30">
        <v>-19314391.170000002</v>
      </c>
      <c r="E55" s="4"/>
      <c r="F55" s="4"/>
    </row>
    <row r="56" spans="2:6" x14ac:dyDescent="0.25">
      <c r="B56" s="51" t="s">
        <v>50</v>
      </c>
      <c r="C56" s="30">
        <v>62199432.729999997</v>
      </c>
      <c r="D56" s="30">
        <v>62199432.729999997</v>
      </c>
      <c r="E56" s="4"/>
      <c r="F56" s="4"/>
    </row>
    <row r="57" spans="2:6" x14ac:dyDescent="0.25">
      <c r="B57" s="36" t="s">
        <v>51</v>
      </c>
      <c r="C57" s="30">
        <v>18071565.650000002</v>
      </c>
      <c r="D57" s="30">
        <v>6182607.7899999991</v>
      </c>
      <c r="E57" s="4"/>
      <c r="F57" s="4"/>
    </row>
    <row r="58" spans="2:6" x14ac:dyDescent="0.25">
      <c r="B58" s="51" t="s">
        <v>52</v>
      </c>
      <c r="C58" s="30">
        <v>0</v>
      </c>
      <c r="D58" s="30">
        <v>0</v>
      </c>
      <c r="E58" s="4"/>
      <c r="F58" s="4"/>
    </row>
    <row r="59" spans="2:6" x14ac:dyDescent="0.25">
      <c r="B59" s="51" t="s">
        <v>53</v>
      </c>
      <c r="C59" s="30">
        <v>0</v>
      </c>
      <c r="D59" s="30">
        <v>0</v>
      </c>
      <c r="E59" s="4"/>
      <c r="F59" s="4"/>
    </row>
    <row r="60" spans="2:6" ht="24.75" customHeight="1" x14ac:dyDescent="0.25">
      <c r="B60" s="29" t="s">
        <v>54</v>
      </c>
      <c r="C60" s="30">
        <v>0</v>
      </c>
      <c r="D60" s="30">
        <v>0</v>
      </c>
      <c r="E60" s="4"/>
      <c r="F60" s="4"/>
    </row>
    <row r="61" spans="2:6" x14ac:dyDescent="0.25">
      <c r="B61" s="32" t="s">
        <v>55</v>
      </c>
      <c r="C61" s="30">
        <v>627669031.78999996</v>
      </c>
      <c r="D61" s="30">
        <v>584806434.12</v>
      </c>
      <c r="E61" s="4"/>
      <c r="F61" s="4"/>
    </row>
    <row r="62" spans="2:6" x14ac:dyDescent="0.25">
      <c r="B62" s="18" t="s">
        <v>56</v>
      </c>
      <c r="C62" s="34">
        <f>C63+C67+C72+C73+C74+C75+C76</f>
        <v>8755152.5300000031</v>
      </c>
      <c r="D62" s="34">
        <f>D63+D67+D72+D73+D74+D75+D76</f>
        <v>10699171.550000001</v>
      </c>
      <c r="E62" s="4"/>
      <c r="F62" s="4"/>
    </row>
    <row r="63" spans="2:6" ht="22.5" customHeight="1" x14ac:dyDescent="0.25">
      <c r="B63" s="52" t="s">
        <v>57</v>
      </c>
      <c r="C63" s="35">
        <f>SUM(C64:C66)</f>
        <v>6113324.1200000029</v>
      </c>
      <c r="D63" s="35">
        <f>SUM(D64:D66)</f>
        <v>7328955.1699999999</v>
      </c>
      <c r="E63" s="4"/>
      <c r="F63" s="4"/>
    </row>
    <row r="64" spans="2:6" x14ac:dyDescent="0.25">
      <c r="B64" s="22" t="s">
        <v>58</v>
      </c>
      <c r="C64" s="40">
        <v>0</v>
      </c>
      <c r="D64" s="40">
        <v>0</v>
      </c>
      <c r="E64" s="4"/>
      <c r="F64" s="4"/>
    </row>
    <row r="65" spans="2:6" x14ac:dyDescent="0.25">
      <c r="B65" s="22" t="s">
        <v>59</v>
      </c>
      <c r="C65" s="40">
        <v>0</v>
      </c>
      <c r="D65" s="40">
        <v>0</v>
      </c>
      <c r="E65" s="4"/>
      <c r="F65" s="4"/>
    </row>
    <row r="66" spans="2:6" x14ac:dyDescent="0.25">
      <c r="B66" s="22" t="s">
        <v>60</v>
      </c>
      <c r="C66" s="40">
        <v>6113324.1200000029</v>
      </c>
      <c r="D66" s="40">
        <v>7328955.1699999999</v>
      </c>
      <c r="E66" s="4"/>
      <c r="F66" s="4"/>
    </row>
    <row r="67" spans="2:6" x14ac:dyDescent="0.25">
      <c r="B67" s="24" t="s">
        <v>61</v>
      </c>
      <c r="C67" s="37">
        <f>SUM(C68:C71)</f>
        <v>1000000</v>
      </c>
      <c r="D67" s="37">
        <f>SUM(D68:D71)</f>
        <v>1893729.24</v>
      </c>
      <c r="E67" s="4"/>
      <c r="F67" s="4"/>
    </row>
    <row r="68" spans="2:6" x14ac:dyDescent="0.25">
      <c r="B68" s="22" t="s">
        <v>62</v>
      </c>
      <c r="C68" s="40">
        <v>0</v>
      </c>
      <c r="D68" s="40">
        <v>0</v>
      </c>
      <c r="E68" s="4"/>
      <c r="F68" s="4"/>
    </row>
    <row r="69" spans="2:6" x14ac:dyDescent="0.25">
      <c r="B69" s="22" t="s">
        <v>63</v>
      </c>
      <c r="C69" s="40">
        <v>0</v>
      </c>
      <c r="D69" s="40">
        <v>1177137.49</v>
      </c>
      <c r="E69" s="4"/>
      <c r="F69" s="4"/>
    </row>
    <row r="70" spans="2:6" x14ac:dyDescent="0.25">
      <c r="B70" s="22" t="s">
        <v>64</v>
      </c>
      <c r="C70" s="40">
        <v>0</v>
      </c>
      <c r="D70" s="40">
        <v>0</v>
      </c>
      <c r="E70" s="4"/>
      <c r="F70" s="4"/>
    </row>
    <row r="71" spans="2:6" x14ac:dyDescent="0.25">
      <c r="B71" s="22" t="s">
        <v>65</v>
      </c>
      <c r="C71" s="40">
        <v>1000000</v>
      </c>
      <c r="D71" s="40">
        <v>716591.75</v>
      </c>
      <c r="E71" s="4"/>
      <c r="F71" s="4"/>
    </row>
    <row r="72" spans="2:6" ht="25.5" customHeight="1" x14ac:dyDescent="0.25">
      <c r="B72" s="29" t="s">
        <v>66</v>
      </c>
      <c r="C72" s="30">
        <v>0</v>
      </c>
      <c r="D72" s="30">
        <v>0</v>
      </c>
      <c r="E72" s="4"/>
      <c r="F72" s="4"/>
    </row>
    <row r="73" spans="2:6" x14ac:dyDescent="0.25">
      <c r="B73" s="24" t="s">
        <v>67</v>
      </c>
      <c r="C73" s="30">
        <v>1641828.41</v>
      </c>
      <c r="D73" s="30">
        <v>1476487.14</v>
      </c>
      <c r="E73" s="4"/>
      <c r="F73" s="4"/>
    </row>
    <row r="74" spans="2:6" ht="15.75" customHeight="1" x14ac:dyDescent="0.25">
      <c r="B74" s="29" t="s">
        <v>68</v>
      </c>
      <c r="C74" s="30">
        <v>0</v>
      </c>
      <c r="D74" s="30">
        <v>0</v>
      </c>
      <c r="E74" s="4"/>
      <c r="F74" s="4"/>
    </row>
    <row r="75" spans="2:6" ht="16.5" customHeight="1" x14ac:dyDescent="0.25">
      <c r="B75" s="29" t="s">
        <v>69</v>
      </c>
      <c r="C75" s="30">
        <v>0</v>
      </c>
      <c r="D75" s="30">
        <v>0</v>
      </c>
      <c r="E75" s="4"/>
      <c r="F75" s="4"/>
    </row>
    <row r="76" spans="2:6" ht="20.25" customHeight="1" x14ac:dyDescent="0.25">
      <c r="B76" s="53" t="s">
        <v>70</v>
      </c>
      <c r="C76" s="54">
        <v>0</v>
      </c>
      <c r="D76" s="54">
        <v>0</v>
      </c>
      <c r="E76" s="4"/>
      <c r="F76" s="4"/>
    </row>
    <row r="77" spans="2:6" x14ac:dyDescent="0.25">
      <c r="B77" s="18" t="s">
        <v>71</v>
      </c>
      <c r="C77" s="34">
        <f>C78+C79+C83+C88+C89+C92+C93</f>
        <v>22529577.050000001</v>
      </c>
      <c r="D77" s="34">
        <f>D78+D79+D83+D88+D89+D92+D93</f>
        <v>28842423.57</v>
      </c>
      <c r="E77" s="4"/>
      <c r="F77" s="4"/>
    </row>
    <row r="78" spans="2:6" ht="23.25" customHeight="1" x14ac:dyDescent="0.25">
      <c r="B78" s="52" t="s">
        <v>72</v>
      </c>
      <c r="C78" s="55">
        <v>0</v>
      </c>
      <c r="D78" s="55">
        <v>0</v>
      </c>
      <c r="E78" s="4"/>
      <c r="F78" s="4"/>
    </row>
    <row r="79" spans="2:6" ht="17.25" customHeight="1" x14ac:dyDescent="0.25">
      <c r="B79" s="29" t="s">
        <v>73</v>
      </c>
      <c r="C79" s="37">
        <f>SUM(C80:C82)</f>
        <v>0</v>
      </c>
      <c r="D79" s="37">
        <f>SUM(D80:D82)</f>
        <v>0</v>
      </c>
      <c r="E79" s="4"/>
      <c r="F79" s="4"/>
    </row>
    <row r="80" spans="2:6" x14ac:dyDescent="0.25">
      <c r="B80" s="22" t="s">
        <v>58</v>
      </c>
      <c r="C80" s="40">
        <v>0</v>
      </c>
      <c r="D80" s="40">
        <v>0</v>
      </c>
      <c r="E80" s="38"/>
      <c r="F80" s="38"/>
    </row>
    <row r="81" spans="2:6" x14ac:dyDescent="0.25">
      <c r="B81" s="22" t="s">
        <v>74</v>
      </c>
      <c r="C81" s="40">
        <v>0</v>
      </c>
      <c r="D81" s="40">
        <v>0</v>
      </c>
      <c r="E81" s="38"/>
      <c r="F81" s="38"/>
    </row>
    <row r="82" spans="2:6" x14ac:dyDescent="0.25">
      <c r="B82" s="22" t="s">
        <v>60</v>
      </c>
      <c r="C82" s="40">
        <v>0</v>
      </c>
      <c r="D82" s="40">
        <v>0</v>
      </c>
      <c r="E82" s="38"/>
      <c r="F82" s="38"/>
    </row>
    <row r="83" spans="2:6" x14ac:dyDescent="0.25">
      <c r="B83" s="24" t="s">
        <v>75</v>
      </c>
      <c r="C83" s="37">
        <f>SUM(C84:C87)</f>
        <v>25000</v>
      </c>
      <c r="D83" s="37">
        <f>SUM(D84:D87)</f>
        <v>272418.71000000002</v>
      </c>
      <c r="E83" s="4"/>
      <c r="F83" s="4"/>
    </row>
    <row r="84" spans="2:6" x14ac:dyDescent="0.25">
      <c r="B84" s="22" t="s">
        <v>62</v>
      </c>
      <c r="C84" s="23">
        <v>0</v>
      </c>
      <c r="D84" s="23">
        <v>0</v>
      </c>
      <c r="E84" s="4"/>
      <c r="F84" s="4"/>
    </row>
    <row r="85" spans="2:6" x14ac:dyDescent="0.25">
      <c r="B85" s="22" t="s">
        <v>63</v>
      </c>
      <c r="C85" s="40">
        <v>0</v>
      </c>
      <c r="D85" s="40">
        <v>262090.03</v>
      </c>
      <c r="E85" s="4"/>
      <c r="F85" s="4"/>
    </row>
    <row r="86" spans="2:6" x14ac:dyDescent="0.25">
      <c r="B86" s="22" t="s">
        <v>64</v>
      </c>
      <c r="C86" s="23">
        <v>0</v>
      </c>
      <c r="D86" s="23">
        <v>0</v>
      </c>
      <c r="E86" s="4"/>
      <c r="F86" s="4"/>
    </row>
    <row r="87" spans="2:6" x14ac:dyDescent="0.25">
      <c r="B87" s="28" t="s">
        <v>76</v>
      </c>
      <c r="C87" s="23">
        <v>25000</v>
      </c>
      <c r="D87" s="23">
        <v>10328.68</v>
      </c>
      <c r="E87" s="4"/>
      <c r="F87" s="4"/>
    </row>
    <row r="88" spans="2:6" x14ac:dyDescent="0.25">
      <c r="B88" s="24" t="s">
        <v>77</v>
      </c>
      <c r="C88" s="40">
        <v>58392.46</v>
      </c>
      <c r="D88" s="40">
        <v>136055.31</v>
      </c>
      <c r="E88" s="4"/>
      <c r="F88" s="4"/>
    </row>
    <row r="89" spans="2:6" x14ac:dyDescent="0.25">
      <c r="B89" s="24" t="s">
        <v>78</v>
      </c>
      <c r="C89" s="37">
        <f>SUM(C90:C91)</f>
        <v>22446184.59</v>
      </c>
      <c r="D89" s="37">
        <f>SUM(D90:D91)</f>
        <v>23561859.07</v>
      </c>
      <c r="E89" s="4"/>
      <c r="F89" s="4"/>
    </row>
    <row r="90" spans="2:6" x14ac:dyDescent="0.25">
      <c r="B90" s="22" t="s">
        <v>79</v>
      </c>
      <c r="C90" s="40">
        <v>15146184.59</v>
      </c>
      <c r="D90" s="40">
        <v>17303639.239999998</v>
      </c>
      <c r="E90" s="4"/>
      <c r="F90" s="4"/>
    </row>
    <row r="91" spans="2:6" x14ac:dyDescent="0.25">
      <c r="B91" s="22" t="s">
        <v>80</v>
      </c>
      <c r="C91" s="40">
        <v>7300000</v>
      </c>
      <c r="D91" s="40">
        <v>6258219.8300000001</v>
      </c>
      <c r="E91" s="4"/>
      <c r="F91" s="4"/>
    </row>
    <row r="92" spans="2:6" x14ac:dyDescent="0.25">
      <c r="B92" s="24" t="s">
        <v>81</v>
      </c>
      <c r="C92" s="30">
        <v>0</v>
      </c>
      <c r="D92" s="54">
        <v>4872090.4800000004</v>
      </c>
      <c r="E92" s="4"/>
      <c r="F92" s="4"/>
    </row>
    <row r="93" spans="2:6" x14ac:dyDescent="0.25">
      <c r="B93" s="32" t="s">
        <v>82</v>
      </c>
      <c r="C93" s="54">
        <v>0</v>
      </c>
      <c r="D93" s="54">
        <v>0</v>
      </c>
      <c r="E93" s="4"/>
      <c r="F93" s="4"/>
    </row>
    <row r="94" spans="2:6" x14ac:dyDescent="0.25">
      <c r="B94" s="46" t="s">
        <v>83</v>
      </c>
      <c r="C94" s="47">
        <f>C49+C62+C77</f>
        <v>891669920.67999983</v>
      </c>
      <c r="D94" s="47">
        <f>D49+D62+D77</f>
        <v>845175230.68999994</v>
      </c>
      <c r="E94" s="4"/>
      <c r="F94" s="4"/>
    </row>
  </sheetData>
  <mergeCells count="5">
    <mergeCell ref="C2:F2"/>
    <mergeCell ref="B3:D3"/>
    <mergeCell ref="B4:D4"/>
    <mergeCell ref="B6:D6"/>
    <mergeCell ref="B8:F8"/>
  </mergeCells>
  <dataValidations count="1">
    <dataValidation type="decimal" allowBlank="1" showErrorMessage="1" errorTitle="Error de datos" error="Sólo son posibles valores numéricos" sqref="C27:D28 C64:D66 C69:D69 C71:D71">
      <formula1>-9999999999999.99</formula1>
      <formula2>9999999999999.99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5"/>
  <sheetViews>
    <sheetView tabSelected="1" workbookViewId="0">
      <selection activeCell="C10" sqref="C10"/>
    </sheetView>
  </sheetViews>
  <sheetFormatPr baseColWidth="10" defaultRowHeight="15" x14ac:dyDescent="0.25"/>
  <cols>
    <col min="2" max="2" width="56.140625" customWidth="1"/>
    <col min="3" max="3" width="14.7109375" customWidth="1"/>
    <col min="4" max="4" width="15.85546875" customWidth="1"/>
  </cols>
  <sheetData>
    <row r="2" spans="2:4" x14ac:dyDescent="0.25">
      <c r="B2" s="56" t="s">
        <v>84</v>
      </c>
      <c r="C2" s="56"/>
      <c r="D2" s="56"/>
    </row>
    <row r="3" spans="2:4" x14ac:dyDescent="0.25">
      <c r="B3" s="57" t="s">
        <v>1</v>
      </c>
      <c r="C3" s="58"/>
      <c r="D3" s="58"/>
    </row>
    <row r="4" spans="2:4" x14ac:dyDescent="0.25">
      <c r="B4" s="59"/>
      <c r="C4" s="5"/>
      <c r="D4" s="5"/>
    </row>
    <row r="5" spans="2:4" x14ac:dyDescent="0.25">
      <c r="B5" s="60" t="str">
        <f>[1]BAL!B5</f>
        <v>Entidad: EMPRESA MUNICIPAL DE VIVIENDA Y SUELO DE MADRID, S.A.</v>
      </c>
      <c r="C5" s="88"/>
      <c r="D5" s="5"/>
    </row>
    <row r="6" spans="2:4" x14ac:dyDescent="0.25">
      <c r="B6" s="59"/>
      <c r="C6" s="5"/>
      <c r="D6" s="5"/>
    </row>
    <row r="7" spans="2:4" x14ac:dyDescent="0.25">
      <c r="B7" s="10" t="s">
        <v>85</v>
      </c>
      <c r="C7" s="10"/>
      <c r="D7" s="10"/>
    </row>
    <row r="8" spans="2:4" x14ac:dyDescent="0.25">
      <c r="B8" s="5"/>
      <c r="C8" s="5"/>
      <c r="D8" s="5"/>
    </row>
    <row r="9" spans="2:4" x14ac:dyDescent="0.25">
      <c r="B9" s="9"/>
      <c r="C9" s="61"/>
      <c r="D9" s="62" t="s">
        <v>4</v>
      </c>
    </row>
    <row r="10" spans="2:4" ht="45" x14ac:dyDescent="0.25">
      <c r="B10" s="63" t="s">
        <v>5</v>
      </c>
      <c r="C10" s="64" t="s">
        <v>6</v>
      </c>
      <c r="D10" s="64" t="s">
        <v>7</v>
      </c>
    </row>
    <row r="11" spans="2:4" x14ac:dyDescent="0.25">
      <c r="B11" s="65" t="s">
        <v>86</v>
      </c>
      <c r="C11" s="66"/>
      <c r="D11" s="67"/>
    </row>
    <row r="12" spans="2:4" x14ac:dyDescent="0.25">
      <c r="B12" s="68" t="s">
        <v>87</v>
      </c>
      <c r="C12" s="31">
        <v>11062197</v>
      </c>
      <c r="D12" s="31">
        <v>3159355.6</v>
      </c>
    </row>
    <row r="13" spans="2:4" x14ac:dyDescent="0.25">
      <c r="B13" s="69" t="s">
        <v>88</v>
      </c>
      <c r="C13" s="31">
        <v>100000</v>
      </c>
      <c r="D13" s="31">
        <v>0</v>
      </c>
    </row>
    <row r="14" spans="2:4" x14ac:dyDescent="0.25">
      <c r="B14" s="69" t="s">
        <v>89</v>
      </c>
      <c r="C14" s="42">
        <v>0</v>
      </c>
      <c r="D14" s="42">
        <v>0</v>
      </c>
    </row>
    <row r="15" spans="2:4" x14ac:dyDescent="0.25">
      <c r="B15" s="69" t="s">
        <v>90</v>
      </c>
      <c r="C15" s="37">
        <f>SUM(C16:C19)</f>
        <v>-11837396.18</v>
      </c>
      <c r="D15" s="37">
        <f>SUM(D16:D19)</f>
        <v>-1703305.8</v>
      </c>
    </row>
    <row r="16" spans="2:4" x14ac:dyDescent="0.25">
      <c r="B16" s="70" t="s">
        <v>91</v>
      </c>
      <c r="C16" s="40">
        <v>-100000</v>
      </c>
      <c r="D16" s="40">
        <v>0</v>
      </c>
    </row>
    <row r="17" spans="2:4" x14ac:dyDescent="0.25">
      <c r="B17" s="70" t="s">
        <v>92</v>
      </c>
      <c r="C17" s="40">
        <v>-11737396.18</v>
      </c>
      <c r="D17" s="40">
        <v>-1703305.8</v>
      </c>
    </row>
    <row r="18" spans="2:4" x14ac:dyDescent="0.25">
      <c r="B18" s="70" t="s">
        <v>93</v>
      </c>
      <c r="C18" s="40">
        <v>0</v>
      </c>
      <c r="D18" s="40">
        <v>0</v>
      </c>
    </row>
    <row r="19" spans="2:4" x14ac:dyDescent="0.25">
      <c r="B19" s="70" t="s">
        <v>94</v>
      </c>
      <c r="C19" s="40">
        <v>0</v>
      </c>
      <c r="D19" s="40">
        <v>0</v>
      </c>
    </row>
    <row r="20" spans="2:4" x14ac:dyDescent="0.25">
      <c r="B20" s="69" t="s">
        <v>95</v>
      </c>
      <c r="C20" s="37">
        <f>SUM(C21:C22)</f>
        <v>62972905.899999999</v>
      </c>
      <c r="D20" s="37">
        <f>SUM(D21:D22)</f>
        <v>13561488.029999999</v>
      </c>
    </row>
    <row r="21" spans="2:4" x14ac:dyDescent="0.25">
      <c r="B21" s="71" t="s">
        <v>96</v>
      </c>
      <c r="C21" s="40">
        <v>500000</v>
      </c>
      <c r="D21" s="40">
        <v>91354.54</v>
      </c>
    </row>
    <row r="22" spans="2:4" x14ac:dyDescent="0.25">
      <c r="B22" s="71" t="s">
        <v>97</v>
      </c>
      <c r="C22" s="40">
        <v>62472905.899999999</v>
      </c>
      <c r="D22" s="40">
        <v>13470133.49</v>
      </c>
    </row>
    <row r="23" spans="2:4" x14ac:dyDescent="0.25">
      <c r="B23" s="69" t="s">
        <v>98</v>
      </c>
      <c r="C23" s="37">
        <f>SUM(C24:C26)</f>
        <v>-16065767.77</v>
      </c>
      <c r="D23" s="37">
        <f>SUM(D24:D26)</f>
        <v>-3851642.99</v>
      </c>
    </row>
    <row r="24" spans="2:4" x14ac:dyDescent="0.25">
      <c r="B24" s="71" t="s">
        <v>99</v>
      </c>
      <c r="C24" s="40">
        <v>-12456845.24</v>
      </c>
      <c r="D24" s="40">
        <v>-2952050.02</v>
      </c>
    </row>
    <row r="25" spans="2:4" x14ac:dyDescent="0.25">
      <c r="B25" s="71" t="s">
        <v>100</v>
      </c>
      <c r="C25" s="40">
        <v>-3608922.53</v>
      </c>
      <c r="D25" s="40">
        <v>-899592.97</v>
      </c>
    </row>
    <row r="26" spans="2:4" x14ac:dyDescent="0.25">
      <c r="B26" s="71" t="s">
        <v>101</v>
      </c>
      <c r="C26" s="40">
        <v>0</v>
      </c>
      <c r="D26" s="40">
        <v>0</v>
      </c>
    </row>
    <row r="27" spans="2:4" x14ac:dyDescent="0.25">
      <c r="B27" s="69" t="s">
        <v>102</v>
      </c>
      <c r="C27" s="37">
        <f>SUM(C28:C31)</f>
        <v>-27606005.809999999</v>
      </c>
      <c r="D27" s="37">
        <f>SUM(D28:D31)</f>
        <v>-4479603.1900000004</v>
      </c>
    </row>
    <row r="28" spans="2:4" x14ac:dyDescent="0.25">
      <c r="B28" s="71" t="s">
        <v>103</v>
      </c>
      <c r="C28" s="40">
        <v>-20606005.809999999</v>
      </c>
      <c r="D28" s="40">
        <v>-3585606.47</v>
      </c>
    </row>
    <row r="29" spans="2:4" x14ac:dyDescent="0.25">
      <c r="B29" s="71" t="s">
        <v>104</v>
      </c>
      <c r="C29" s="40">
        <v>-6000000</v>
      </c>
      <c r="D29" s="40">
        <v>-154088.56</v>
      </c>
    </row>
    <row r="30" spans="2:4" x14ac:dyDescent="0.25">
      <c r="B30" s="71" t="s">
        <v>105</v>
      </c>
      <c r="C30" s="40">
        <v>-1000000</v>
      </c>
      <c r="D30" s="40">
        <v>-739908.16</v>
      </c>
    </row>
    <row r="31" spans="2:4" x14ac:dyDescent="0.25">
      <c r="B31" s="71" t="s">
        <v>106</v>
      </c>
      <c r="C31" s="40">
        <v>0</v>
      </c>
      <c r="D31" s="40">
        <v>0</v>
      </c>
    </row>
    <row r="32" spans="2:4" x14ac:dyDescent="0.25">
      <c r="B32" s="69" t="s">
        <v>107</v>
      </c>
      <c r="C32" s="37">
        <f>SUM(C33:C35)</f>
        <v>-13539026.220000001</v>
      </c>
      <c r="D32" s="37">
        <f>SUM(D33:D35)</f>
        <v>-2528137.96</v>
      </c>
    </row>
    <row r="33" spans="2:4" x14ac:dyDescent="0.25">
      <c r="B33" s="71" t="s">
        <v>108</v>
      </c>
      <c r="C33" s="40">
        <v>-27013.98</v>
      </c>
      <c r="D33" s="40">
        <v>-4022.81</v>
      </c>
    </row>
    <row r="34" spans="2:4" x14ac:dyDescent="0.25">
      <c r="B34" s="71" t="s">
        <v>109</v>
      </c>
      <c r="C34" s="40">
        <v>-512012.24</v>
      </c>
      <c r="D34" s="40">
        <v>-54819</v>
      </c>
    </row>
    <row r="35" spans="2:4" x14ac:dyDescent="0.25">
      <c r="B35" s="71" t="s">
        <v>110</v>
      </c>
      <c r="C35" s="40">
        <v>-13000000</v>
      </c>
      <c r="D35" s="40">
        <v>-2469296.15</v>
      </c>
    </row>
    <row r="36" spans="2:4" x14ac:dyDescent="0.25">
      <c r="B36" s="69" t="s">
        <v>111</v>
      </c>
      <c r="C36" s="37">
        <v>12500000</v>
      </c>
      <c r="D36" s="37">
        <v>1666089.27</v>
      </c>
    </row>
    <row r="37" spans="2:4" x14ac:dyDescent="0.25">
      <c r="B37" s="69" t="s">
        <v>112</v>
      </c>
      <c r="C37" s="37">
        <v>1000000</v>
      </c>
      <c r="D37" s="37">
        <v>372312.83</v>
      </c>
    </row>
    <row r="38" spans="2:4" x14ac:dyDescent="0.25">
      <c r="B38" s="69" t="s">
        <v>113</v>
      </c>
      <c r="C38" s="37">
        <f>C39+C43+C47</f>
        <v>-300000</v>
      </c>
      <c r="D38" s="37">
        <f>D39+D43+D47</f>
        <v>26533.16</v>
      </c>
    </row>
    <row r="39" spans="2:4" x14ac:dyDescent="0.25">
      <c r="B39" s="72" t="s">
        <v>114</v>
      </c>
      <c r="C39" s="37">
        <f>SUM(C40:C42)</f>
        <v>0</v>
      </c>
      <c r="D39" s="37">
        <f>SUM(D40:D42)</f>
        <v>0</v>
      </c>
    </row>
    <row r="40" spans="2:4" x14ac:dyDescent="0.25">
      <c r="B40" s="73" t="s">
        <v>115</v>
      </c>
      <c r="C40" s="40">
        <v>0</v>
      </c>
      <c r="D40" s="40">
        <v>0</v>
      </c>
    </row>
    <row r="41" spans="2:4" x14ac:dyDescent="0.25">
      <c r="B41" s="73" t="s">
        <v>116</v>
      </c>
      <c r="C41" s="40">
        <v>0</v>
      </c>
      <c r="D41" s="40">
        <v>0</v>
      </c>
    </row>
    <row r="42" spans="2:4" x14ac:dyDescent="0.25">
      <c r="B42" s="73" t="s">
        <v>117</v>
      </c>
      <c r="C42" s="40">
        <v>0</v>
      </c>
      <c r="D42" s="40">
        <v>0</v>
      </c>
    </row>
    <row r="43" spans="2:4" x14ac:dyDescent="0.25">
      <c r="B43" s="72" t="s">
        <v>118</v>
      </c>
      <c r="C43" s="37">
        <f>SUM(C44:C46)</f>
        <v>-300000</v>
      </c>
      <c r="D43" s="37">
        <f>SUM(D44:D46)</f>
        <v>26533.16</v>
      </c>
    </row>
    <row r="44" spans="2:4" x14ac:dyDescent="0.25">
      <c r="B44" s="73" t="s">
        <v>115</v>
      </c>
      <c r="C44" s="40">
        <v>0</v>
      </c>
      <c r="D44" s="40">
        <v>0</v>
      </c>
    </row>
    <row r="45" spans="2:4" x14ac:dyDescent="0.25">
      <c r="B45" s="73" t="s">
        <v>116</v>
      </c>
      <c r="C45" s="40">
        <v>-300000</v>
      </c>
      <c r="D45" s="40">
        <v>26533.16</v>
      </c>
    </row>
    <row r="46" spans="2:4" x14ac:dyDescent="0.25">
      <c r="B46" s="73" t="s">
        <v>117</v>
      </c>
      <c r="C46" s="40">
        <v>0</v>
      </c>
      <c r="D46" s="40">
        <v>0</v>
      </c>
    </row>
    <row r="47" spans="2:4" x14ac:dyDescent="0.25">
      <c r="B47" s="72" t="s">
        <v>119</v>
      </c>
      <c r="C47" s="40">
        <v>0</v>
      </c>
      <c r="D47" s="40">
        <v>0</v>
      </c>
    </row>
    <row r="48" spans="2:4" x14ac:dyDescent="0.25">
      <c r="B48" s="69" t="s">
        <v>120</v>
      </c>
      <c r="C48" s="31">
        <v>0</v>
      </c>
      <c r="D48" s="31">
        <v>0</v>
      </c>
    </row>
    <row r="49" spans="2:4" x14ac:dyDescent="0.25">
      <c r="B49" s="69" t="s">
        <v>121</v>
      </c>
      <c r="C49" s="37">
        <f>SUM(C50:C52)</f>
        <v>0</v>
      </c>
      <c r="D49" s="37">
        <f>SUM(D50:D52)</f>
        <v>0</v>
      </c>
    </row>
    <row r="50" spans="2:4" x14ac:dyDescent="0.25">
      <c r="B50" s="74" t="s">
        <v>122</v>
      </c>
      <c r="C50" s="40">
        <v>0</v>
      </c>
      <c r="D50" s="40">
        <v>0</v>
      </c>
    </row>
    <row r="51" spans="2:4" x14ac:dyDescent="0.25">
      <c r="B51" s="74" t="s">
        <v>123</v>
      </c>
      <c r="C51" s="40">
        <v>0</v>
      </c>
      <c r="D51" s="40">
        <v>0</v>
      </c>
    </row>
    <row r="52" spans="2:4" x14ac:dyDescent="0.25">
      <c r="B52" s="74" t="s">
        <v>124</v>
      </c>
      <c r="C52" s="40">
        <v>0</v>
      </c>
      <c r="D52" s="40">
        <v>0</v>
      </c>
    </row>
    <row r="53" spans="2:4" x14ac:dyDescent="0.25">
      <c r="B53" s="69" t="s">
        <v>125</v>
      </c>
      <c r="C53" s="37">
        <f>SUM(C54:C55)</f>
        <v>0</v>
      </c>
      <c r="D53" s="37">
        <f>SUM(D54:D55)</f>
        <v>0</v>
      </c>
    </row>
    <row r="54" spans="2:4" x14ac:dyDescent="0.25">
      <c r="B54" s="71" t="s">
        <v>126</v>
      </c>
      <c r="C54" s="40">
        <v>0</v>
      </c>
      <c r="D54" s="40">
        <v>0</v>
      </c>
    </row>
    <row r="55" spans="2:4" x14ac:dyDescent="0.25">
      <c r="B55" s="75" t="s">
        <v>127</v>
      </c>
      <c r="C55" s="40">
        <v>0</v>
      </c>
      <c r="D55" s="40">
        <v>0</v>
      </c>
    </row>
    <row r="56" spans="2:4" x14ac:dyDescent="0.25">
      <c r="B56" s="76" t="s">
        <v>128</v>
      </c>
      <c r="C56" s="77">
        <f>C12+C13+C14+C15+C20+C23+C27+C32+C36+C37+C38+C48+C49+C53</f>
        <v>18286906.920000002</v>
      </c>
      <c r="D56" s="77">
        <f>D12+D13+D14+D15+D20+D23+D27+D32+D36+D37+D38+D48+D49+D53</f>
        <v>6223088.9499999993</v>
      </c>
    </row>
    <row r="57" spans="2:4" x14ac:dyDescent="0.25">
      <c r="B57" s="68" t="s">
        <v>129</v>
      </c>
      <c r="C57" s="35">
        <f>SUM(C58:C60)</f>
        <v>100000</v>
      </c>
      <c r="D57" s="35">
        <f>SUM(D58:D60)</f>
        <v>42413.33</v>
      </c>
    </row>
    <row r="58" spans="2:4" x14ac:dyDescent="0.25">
      <c r="B58" s="71" t="s">
        <v>130</v>
      </c>
      <c r="C58" s="40">
        <v>0</v>
      </c>
      <c r="D58" s="40">
        <v>0</v>
      </c>
    </row>
    <row r="59" spans="2:4" x14ac:dyDescent="0.25">
      <c r="B59" s="71" t="s">
        <v>131</v>
      </c>
      <c r="C59" s="40">
        <v>100000</v>
      </c>
      <c r="D59" s="40">
        <v>42413.33</v>
      </c>
    </row>
    <row r="60" spans="2:4" x14ac:dyDescent="0.25">
      <c r="B60" s="78" t="s">
        <v>132</v>
      </c>
      <c r="C60" s="40">
        <v>0</v>
      </c>
      <c r="D60" s="40">
        <v>0</v>
      </c>
    </row>
    <row r="61" spans="2:4" x14ac:dyDescent="0.25">
      <c r="B61" s="79" t="s">
        <v>133</v>
      </c>
      <c r="C61" s="37">
        <f>SUM(C62:C64)</f>
        <v>-150000</v>
      </c>
      <c r="D61" s="37">
        <f>SUM(D62:D64)</f>
        <v>-82894.490000000005</v>
      </c>
    </row>
    <row r="62" spans="2:4" x14ac:dyDescent="0.25">
      <c r="B62" s="80" t="s">
        <v>134</v>
      </c>
      <c r="C62" s="40">
        <v>0</v>
      </c>
      <c r="D62" s="40">
        <v>0</v>
      </c>
    </row>
    <row r="63" spans="2:4" x14ac:dyDescent="0.25">
      <c r="B63" s="80" t="s">
        <v>135</v>
      </c>
      <c r="C63" s="40">
        <v>-150000</v>
      </c>
      <c r="D63" s="40">
        <v>-82894.490000000005</v>
      </c>
    </row>
    <row r="64" spans="2:4" x14ac:dyDescent="0.25">
      <c r="B64" s="80" t="s">
        <v>136</v>
      </c>
      <c r="C64" s="40">
        <v>0</v>
      </c>
      <c r="D64" s="40">
        <v>0</v>
      </c>
    </row>
    <row r="65" spans="2:4" x14ac:dyDescent="0.25">
      <c r="B65" s="79" t="s">
        <v>137</v>
      </c>
      <c r="C65" s="31">
        <v>0</v>
      </c>
      <c r="D65" s="31">
        <v>0</v>
      </c>
    </row>
    <row r="66" spans="2:4" x14ac:dyDescent="0.25">
      <c r="B66" s="79" t="s">
        <v>138</v>
      </c>
      <c r="C66" s="31">
        <v>0</v>
      </c>
      <c r="D66" s="31">
        <v>0</v>
      </c>
    </row>
    <row r="67" spans="2:4" x14ac:dyDescent="0.25">
      <c r="B67" s="79" t="s">
        <v>139</v>
      </c>
      <c r="C67" s="31">
        <v>0</v>
      </c>
      <c r="D67" s="31">
        <v>0</v>
      </c>
    </row>
    <row r="68" spans="2:4" x14ac:dyDescent="0.25">
      <c r="B68" s="81" t="s">
        <v>140</v>
      </c>
      <c r="C68" s="33">
        <v>0</v>
      </c>
      <c r="D68" s="33">
        <v>0</v>
      </c>
    </row>
    <row r="69" spans="2:4" x14ac:dyDescent="0.25">
      <c r="B69" s="82" t="s">
        <v>141</v>
      </c>
      <c r="C69" s="19">
        <f>C57+C61+C65+C66+C67+C68</f>
        <v>-50000</v>
      </c>
      <c r="D69" s="19">
        <f>D57+D61+D65+D66+D67+D68</f>
        <v>-40481.160000000003</v>
      </c>
    </row>
    <row r="70" spans="2:4" x14ac:dyDescent="0.25">
      <c r="B70" s="82" t="s">
        <v>142</v>
      </c>
      <c r="C70" s="19">
        <f>C56+C69</f>
        <v>18236906.920000002</v>
      </c>
      <c r="D70" s="19">
        <f>D56+D69</f>
        <v>6182607.7899999991</v>
      </c>
    </row>
    <row r="71" spans="2:4" x14ac:dyDescent="0.25">
      <c r="B71" s="83" t="s">
        <v>143</v>
      </c>
      <c r="C71" s="33">
        <v>-165341.26999999999</v>
      </c>
      <c r="D71" s="42">
        <v>0</v>
      </c>
    </row>
    <row r="72" spans="2:4" x14ac:dyDescent="0.25">
      <c r="B72" s="18" t="s">
        <v>144</v>
      </c>
      <c r="C72" s="34">
        <f>C70+C71</f>
        <v>18071565.650000002</v>
      </c>
      <c r="D72" s="34">
        <f>D70+D71</f>
        <v>6182607.7899999991</v>
      </c>
    </row>
    <row r="73" spans="2:4" x14ac:dyDescent="0.25">
      <c r="B73" s="84" t="s">
        <v>145</v>
      </c>
      <c r="C73" s="85"/>
      <c r="D73" s="85"/>
    </row>
    <row r="74" spans="2:4" x14ac:dyDescent="0.25">
      <c r="B74" s="86" t="s">
        <v>146</v>
      </c>
      <c r="C74" s="87">
        <v>0</v>
      </c>
      <c r="D74" s="87">
        <v>0</v>
      </c>
    </row>
    <row r="75" spans="2:4" x14ac:dyDescent="0.25">
      <c r="B75" s="18" t="s">
        <v>147</v>
      </c>
      <c r="C75" s="34">
        <f>C72+C74</f>
        <v>18071565.650000002</v>
      </c>
      <c r="D75" s="34">
        <f>D72+D74</f>
        <v>6182607.7899999991</v>
      </c>
    </row>
  </sheetData>
  <mergeCells count="4">
    <mergeCell ref="B2:D2"/>
    <mergeCell ref="C3:D3"/>
    <mergeCell ref="B7:D7"/>
    <mergeCell ref="B73:D7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F96235-E97D-40C9-80E0-73A9B40271F7}"/>
</file>

<file path=customXml/itemProps2.xml><?xml version="1.0" encoding="utf-8"?>
<ds:datastoreItem xmlns:ds="http://schemas.openxmlformats.org/officeDocument/2006/customXml" ds:itemID="{EA62D009-A40D-4AAE-BA50-B86F8DEEDD6C}"/>
</file>

<file path=customXml/itemProps3.xml><?xml version="1.0" encoding="utf-8"?>
<ds:datastoreItem xmlns:ds="http://schemas.openxmlformats.org/officeDocument/2006/customXml" ds:itemID="{A67616B8-8781-4B26-B3A8-CD7886443E86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pyg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2020-05-13T16:54:18Z</dcterms:created>
  <dcterms:modified xsi:type="dcterms:W3CDTF">2020-05-13T17:26:01Z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