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CALCULO SUBVENCION PROGRAMA 1" sheetId="2" r:id="rId1"/>
  </sheets>
  <externalReferences>
    <externalReference r:id="rId2"/>
  </externalReferences>
  <definedNames>
    <definedName name="A">#REF!</definedName>
    <definedName name="accesibilidad">#REF!</definedName>
    <definedName name="acs">#REF!</definedName>
    <definedName name="agua">#REF!</definedName>
    <definedName name="CAL">#REF!</definedName>
    <definedName name="calefaccion">#REF!</definedName>
    <definedName name="Concepto">#REF!</definedName>
    <definedName name="ele_p_ciega">#REF!</definedName>
    <definedName name="elementos">#REF!</definedName>
    <definedName name="ganancias">#REF!</definedName>
    <definedName name="iluminacion">#REF!</definedName>
    <definedName name="matriz_accesibilidad">#REF!</definedName>
    <definedName name="matriz_acs">#REF!</definedName>
    <definedName name="matriz_agua">#REF!</definedName>
    <definedName name="matriz_calefaccion">#REF!</definedName>
    <definedName name="matriz_criterios">#REF!</definedName>
    <definedName name="matriz_ganancias">#REF!</definedName>
    <definedName name="matriz_iluminacion">#REF!</definedName>
    <definedName name="matriz_refrigeracion">#REF!</definedName>
    <definedName name="matriz_residuos">#REF!</definedName>
    <definedName name="matriz_solar">#REF!</definedName>
    <definedName name="matriz_vegetacion">#REF!</definedName>
    <definedName name="matriz_ventilacion">#REF!</definedName>
    <definedName name="Pago">#REF!</definedName>
    <definedName name="RECINTO">[1]DATOS!$B$1:$B$2</definedName>
    <definedName name="refrigeracion">#REF!</definedName>
    <definedName name="residuos">#REF!</definedName>
    <definedName name="RUIDOS">[1]DATOS!$A$1:$A$5</definedName>
    <definedName name="solar">#REF!</definedName>
    <definedName name="Tipo">#REF!</definedName>
    <definedName name="vegetacion">#REF!</definedName>
    <definedName name="ventilac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G33" i="2"/>
  <c r="C30" i="2"/>
  <c r="E38" i="2" s="1"/>
  <c r="F24" i="2"/>
  <c r="E34" i="2" l="1"/>
  <c r="E39" i="2" s="1"/>
  <c r="E30" i="2"/>
  <c r="E43" i="2"/>
  <c r="E47" i="2" l="1"/>
  <c r="E49" i="2" s="1"/>
  <c r="F47" i="2" l="1"/>
</calcChain>
</file>

<file path=xl/sharedStrings.xml><?xml version="1.0" encoding="utf-8"?>
<sst xmlns="http://schemas.openxmlformats.org/spreadsheetml/2006/main" count="43" uniqueCount="43">
  <si>
    <t>HOJA DE CÁLCULO DE LA CUANTÍA DE SUBVENCIÓN</t>
  </si>
  <si>
    <t>PROGRAMA 1 del RD 853/2021: Programa de ayuda a las actuaciones de rehabilitación a nivel de barrio</t>
  </si>
  <si>
    <t>DATOS DEL EDIFICIO</t>
  </si>
  <si>
    <t>Artículo 12. Cuantía de las ayudas.
Tabla 12.4</t>
  </si>
  <si>
    <t>Solicitante</t>
  </si>
  <si>
    <t>Ahorro energético conseguido con la actuación</t>
  </si>
  <si>
    <t>Porcentaje máximo de la subvención del coste de la actuación</t>
  </si>
  <si>
    <r>
      <t xml:space="preserve">Cuantía máxima de la ayuda por </t>
    </r>
    <r>
      <rPr>
        <b/>
        <sz val="10"/>
        <color theme="1"/>
        <rFont val="Calibri"/>
        <family val="2"/>
        <scheme val="minor"/>
      </rPr>
      <t>vivienda</t>
    </r>
  </si>
  <si>
    <r>
      <t>Cuantía máxima de la ayuda por m</t>
    </r>
    <r>
      <rPr>
        <vertAlign val="superscript"/>
        <sz val="10"/>
        <color theme="1"/>
        <rFont val="Calibri"/>
        <family val="2"/>
        <scheme val="minor"/>
      </rPr>
      <t xml:space="preserve">2 </t>
    </r>
    <r>
      <rPr>
        <sz val="10"/>
        <color theme="1"/>
        <rFont val="Calibri"/>
        <family val="2"/>
        <scheme val="minor"/>
      </rPr>
      <t>en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locales</t>
    </r>
  </si>
  <si>
    <t>Dirección</t>
  </si>
  <si>
    <t>No hay ahorro energético</t>
  </si>
  <si>
    <t>Expediente Nº</t>
  </si>
  <si>
    <t>30% ≤ ΔCep,nren &lt; 45%</t>
  </si>
  <si>
    <t>Municipio</t>
  </si>
  <si>
    <t>Madrid</t>
  </si>
  <si>
    <t>Zona climática</t>
  </si>
  <si>
    <t>D3</t>
  </si>
  <si>
    <t>45% ≤ ΔCep,nren &lt; 60%</t>
  </si>
  <si>
    <t>ΔCep,nren ≥ 60%</t>
  </si>
  <si>
    <t>INDICADORES ENERGÉTICOS DE LA ACTUACIÓN:</t>
  </si>
  <si>
    <t>REDUCCION DEL CONSUMO DE ENERGIA PRIMERIA NO RENOVABLE</t>
  </si>
  <si>
    <t>Reducción de la demanda energética anual global de calefacción y refrigeración</t>
  </si>
  <si>
    <t>¿se pasa del máximo?</t>
  </si>
  <si>
    <t>Subvención máxima %</t>
  </si>
  <si>
    <t>INDICADORES ECONÓMICOS DE LA ACTUACIÓN:</t>
  </si>
  <si>
    <t>SUBVENCION CORRESPONDIENTE EN FUNCION DEL AHORRO EN EL CONSUMO</t>
  </si>
  <si>
    <t>Inversión de rehabilitación</t>
  </si>
  <si>
    <t>Coste subvencionable</t>
  </si>
  <si>
    <t>Porcentaje subvencionable por ahorro</t>
  </si>
  <si>
    <t>MÁXIMOS SUBVENCIONABLES POR CARACTERÍSTICAS DEL EDIFICIO</t>
  </si>
  <si>
    <t>Número de viviendas</t>
  </si>
  <si>
    <t>Cuantía máxima por numero de viviendas</t>
  </si>
  <si>
    <t>Número de locales</t>
  </si>
  <si>
    <r>
      <t>Total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locales</t>
    </r>
  </si>
  <si>
    <t>Cuantía máxima por superficie de locales comerciales</t>
  </si>
  <si>
    <t>Cuantía máxima de ayuda según nº de viviendas y sup. Locales</t>
  </si>
  <si>
    <t>RETIRADA DE AMIANTO (SI PROCEDE):</t>
  </si>
  <si>
    <t>Presupuesto amianto</t>
  </si>
  <si>
    <t>Incremento Subvención amianto</t>
  </si>
  <si>
    <t>CUANTÍA DE LA SUBVENCIÓN RESULTANTE:</t>
  </si>
  <si>
    <t>Anticipo del 50%</t>
  </si>
  <si>
    <t xml:space="preserve">( los resultados obtenidos son orientativos) </t>
  </si>
  <si>
    <t>v07-2023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</si>
</sst>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u/>
      <sz val="16"/>
      <color theme="3"/>
      <name val="Calibri"/>
      <family val="2"/>
      <scheme val="minor"/>
    </font>
    <font>
      <u/>
      <sz val="16"/>
      <color theme="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15">
    <xf numFmtId="0" fontId="0" fillId="0" borderId="0" xfId="0"/>
    <xf numFmtId="0" fontId="0" fillId="0" borderId="0" xfId="0" applyAlignment="1" applyProtection="1">
      <alignment vertical="top"/>
    </xf>
    <xf numFmtId="0" fontId="0" fillId="0" borderId="0" xfId="0" applyProtection="1"/>
    <xf numFmtId="0" fontId="9" fillId="0" borderId="0" xfId="0" applyFont="1" applyAlignment="1" applyProtection="1">
      <alignment horizontal="right" vertical="top"/>
    </xf>
    <xf numFmtId="0" fontId="2" fillId="0" borderId="7" xfId="0" applyFont="1" applyFill="1" applyBorder="1" applyAlignment="1" applyProtection="1">
      <alignment horizontal="right" vertical="center" indent="1"/>
      <protection locked="0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2"/>
    </xf>
    <xf numFmtId="164" fontId="0" fillId="0" borderId="13" xfId="0" applyNumberFormat="1" applyBorder="1" applyAlignment="1">
      <alignment horizontal="right" vertical="center" indent="2"/>
    </xf>
    <xf numFmtId="0" fontId="2" fillId="0" borderId="0" xfId="0" applyFont="1" applyFill="1" applyAlignment="1" applyProtection="1">
      <alignment horizontal="right" vertical="center" indent="1"/>
      <protection locked="0"/>
    </xf>
    <xf numFmtId="0" fontId="19" fillId="0" borderId="15" xfId="0" applyFont="1" applyBorder="1" applyAlignment="1">
      <alignment horizontal="center" vertical="center"/>
    </xf>
    <xf numFmtId="10" fontId="0" fillId="0" borderId="16" xfId="0" applyNumberFormat="1" applyBorder="1" applyAlignment="1">
      <alignment horizontal="right" vertical="center" indent="3"/>
    </xf>
    <xf numFmtId="164" fontId="0" fillId="0" borderId="16" xfId="0" applyNumberFormat="1" applyBorder="1" applyAlignment="1">
      <alignment horizontal="right" vertical="center" indent="2"/>
    </xf>
    <xf numFmtId="164" fontId="0" fillId="0" borderId="17" xfId="0" applyNumberFormat="1" applyBorder="1" applyAlignment="1">
      <alignment horizontal="right" vertical="center" indent="2"/>
    </xf>
    <xf numFmtId="0" fontId="2" fillId="0" borderId="0" xfId="0" applyFont="1" applyFill="1" applyBorder="1" applyAlignment="1" applyProtection="1">
      <alignment horizontal="right" vertical="center" indent="1"/>
      <protection locked="0"/>
    </xf>
    <xf numFmtId="0" fontId="0" fillId="0" borderId="18" xfId="0" applyBorder="1" applyAlignment="1">
      <alignment horizontal="center"/>
    </xf>
    <xf numFmtId="0" fontId="19" fillId="0" borderId="19" xfId="0" applyFont="1" applyBorder="1" applyAlignment="1">
      <alignment horizontal="center" vertical="center"/>
    </xf>
    <xf numFmtId="10" fontId="0" fillId="0" borderId="20" xfId="0" applyNumberFormat="1" applyBorder="1" applyAlignment="1">
      <alignment horizontal="right" vertical="center" indent="3"/>
    </xf>
    <xf numFmtId="164" fontId="0" fillId="0" borderId="20" xfId="0" applyNumberFormat="1" applyBorder="1" applyAlignment="1">
      <alignment horizontal="right" vertical="center" indent="2"/>
    </xf>
    <xf numFmtId="164" fontId="0" fillId="0" borderId="21" xfId="0" applyNumberFormat="1" applyBorder="1" applyAlignment="1">
      <alignment horizontal="right" vertical="center" indent="2"/>
    </xf>
    <xf numFmtId="0" fontId="0" fillId="0" borderId="0" xfId="0" applyBorder="1" applyAlignment="1">
      <alignment horizontal="center" vertical="center"/>
    </xf>
    <xf numFmtId="10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2"/>
    </xf>
    <xf numFmtId="0" fontId="23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22" xfId="0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right"/>
    </xf>
    <xf numFmtId="0" fontId="24" fillId="0" borderId="0" xfId="0" applyFont="1"/>
    <xf numFmtId="0" fontId="6" fillId="0" borderId="0" xfId="0" applyFont="1" applyAlignment="1">
      <alignment horizontal="right"/>
    </xf>
    <xf numFmtId="0" fontId="25" fillId="0" borderId="0" xfId="0" applyFont="1"/>
    <xf numFmtId="0" fontId="6" fillId="0" borderId="0" xfId="0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right" vertical="center" indent="3"/>
    </xf>
    <xf numFmtId="164" fontId="6" fillId="0" borderId="0" xfId="0" applyNumberFormat="1" applyFont="1" applyBorder="1" applyAlignment="1">
      <alignment horizontal="right" vertical="center" indent="2"/>
    </xf>
    <xf numFmtId="0" fontId="23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5" fillId="0" borderId="0" xfId="0" applyFont="1" applyBorder="1"/>
    <xf numFmtId="0" fontId="0" fillId="0" borderId="26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center" indent="1"/>
    </xf>
    <xf numFmtId="164" fontId="2" fillId="5" borderId="18" xfId="0" applyNumberFormat="1" applyFont="1" applyFill="1" applyBorder="1" applyAlignment="1" applyProtection="1">
      <alignment horizontal="right" vertical="center" indent="1"/>
      <protection locked="0"/>
    </xf>
    <xf numFmtId="164" fontId="26" fillId="0" borderId="0" xfId="0" applyNumberFormat="1" applyFont="1" applyAlignment="1">
      <alignment horizontal="right" indent="1"/>
    </xf>
    <xf numFmtId="0" fontId="6" fillId="0" borderId="0" xfId="0" applyFont="1" applyAlignment="1">
      <alignment horizontal="center"/>
    </xf>
    <xf numFmtId="164" fontId="2" fillId="6" borderId="27" xfId="0" applyNumberFormat="1" applyFont="1" applyFill="1" applyBorder="1" applyAlignment="1" applyProtection="1">
      <alignment horizontal="right" vertical="center" indent="1"/>
      <protection locked="0"/>
    </xf>
    <xf numFmtId="0" fontId="0" fillId="0" borderId="28" xfId="0" applyBorder="1" applyAlignment="1">
      <alignment horizontal="right"/>
    </xf>
    <xf numFmtId="10" fontId="27" fillId="0" borderId="29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right" vertical="center" indent="1"/>
    </xf>
    <xf numFmtId="164" fontId="3" fillId="2" borderId="8" xfId="2" applyNumberFormat="1" applyBorder="1" applyAlignment="1">
      <alignment horizontal="right" indent="1"/>
    </xf>
    <xf numFmtId="164" fontId="6" fillId="0" borderId="0" xfId="0" applyNumberFormat="1" applyFont="1"/>
    <xf numFmtId="10" fontId="27" fillId="0" borderId="0" xfId="0" applyNumberFormat="1" applyFont="1" applyBorder="1" applyAlignment="1">
      <alignment horizontal="center" vertical="center"/>
    </xf>
    <xf numFmtId="10" fontId="27" fillId="0" borderId="0" xfId="0" applyNumberFormat="1" applyFont="1" applyAlignment="1">
      <alignment horizontal="right" vertical="center" indent="1"/>
    </xf>
    <xf numFmtId="164" fontId="3" fillId="0" borderId="0" xfId="2" applyNumberFormat="1" applyFill="1" applyBorder="1" applyAlignment="1">
      <alignment horizontal="right" indent="1"/>
    </xf>
    <xf numFmtId="0" fontId="5" fillId="0" borderId="23" xfId="0" applyFont="1" applyBorder="1"/>
    <xf numFmtId="0" fontId="0" fillId="0" borderId="24" xfId="0" applyBorder="1"/>
    <xf numFmtId="0" fontId="0" fillId="0" borderId="25" xfId="0" applyBorder="1" applyAlignment="1">
      <alignment horizontal="right" vertical="center"/>
    </xf>
    <xf numFmtId="3" fontId="2" fillId="6" borderId="18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>
      <alignment horizontal="right" indent="1"/>
    </xf>
    <xf numFmtId="164" fontId="0" fillId="7" borderId="18" xfId="0" applyNumberFormat="1" applyFill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0" xfId="0" applyBorder="1" applyAlignment="1">
      <alignment horizontal="right"/>
    </xf>
    <xf numFmtId="0" fontId="6" fillId="0" borderId="30" xfId="0" applyFont="1" applyBorder="1" applyAlignment="1">
      <alignment horizontal="center"/>
    </xf>
    <xf numFmtId="0" fontId="0" fillId="0" borderId="0" xfId="0" applyBorder="1" applyAlignment="1">
      <alignment horizontal="right" indent="1"/>
    </xf>
    <xf numFmtId="3" fontId="2" fillId="5" borderId="18" xfId="0" applyNumberFormat="1" applyFont="1" applyFill="1" applyBorder="1" applyAlignment="1" applyProtection="1">
      <alignment horizontal="center" vertical="center"/>
      <protection locked="0"/>
    </xf>
    <xf numFmtId="4" fontId="2" fillId="6" borderId="18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right"/>
    </xf>
    <xf numFmtId="0" fontId="0" fillId="0" borderId="28" xfId="0" applyBorder="1"/>
    <xf numFmtId="0" fontId="27" fillId="0" borderId="4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 indent="1"/>
    </xf>
    <xf numFmtId="164" fontId="3" fillId="2" borderId="18" xfId="2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5" xfId="0" applyBorder="1" applyAlignment="1">
      <alignment horizontal="center"/>
    </xf>
    <xf numFmtId="0" fontId="29" fillId="0" borderId="0" xfId="0" applyFont="1" applyBorder="1" applyAlignment="1">
      <alignment horizontal="right" vertical="center" indent="1"/>
    </xf>
    <xf numFmtId="0" fontId="30" fillId="0" borderId="0" xfId="0" applyFont="1" applyBorder="1" applyAlignment="1">
      <alignment horizontal="right" vertical="center" indent="1"/>
    </xf>
    <xf numFmtId="164" fontId="2" fillId="6" borderId="18" xfId="0" applyNumberFormat="1" applyFont="1" applyFill="1" applyBorder="1" applyAlignment="1" applyProtection="1">
      <alignment horizontal="center" vertical="center"/>
      <protection locked="0"/>
    </xf>
    <xf numFmtId="3" fontId="25" fillId="0" borderId="0" xfId="0" applyNumberFormat="1" applyFont="1"/>
    <xf numFmtId="164" fontId="18" fillId="7" borderId="18" xfId="0" applyNumberFormat="1" applyFont="1" applyFill="1" applyBorder="1" applyAlignment="1">
      <alignment horizontal="center"/>
    </xf>
    <xf numFmtId="0" fontId="6" fillId="8" borderId="31" xfId="0" applyFont="1" applyFill="1" applyBorder="1"/>
    <xf numFmtId="0" fontId="31" fillId="8" borderId="32" xfId="0" applyFont="1" applyFill="1" applyBorder="1" applyAlignment="1">
      <alignment horizontal="right" vertical="center" indent="1"/>
    </xf>
    <xf numFmtId="164" fontId="31" fillId="8" borderId="22" xfId="0" applyNumberFormat="1" applyFont="1" applyFill="1" applyBorder="1" applyAlignment="1">
      <alignment horizontal="right" indent="1"/>
    </xf>
    <xf numFmtId="9" fontId="25" fillId="0" borderId="0" xfId="1" applyFont="1"/>
    <xf numFmtId="0" fontId="6" fillId="0" borderId="0" xfId="0" applyFont="1" applyFill="1"/>
    <xf numFmtId="0" fontId="25" fillId="0" borderId="0" xfId="0" applyFont="1" applyFill="1"/>
    <xf numFmtId="0" fontId="4" fillId="8" borderId="32" xfId="0" applyFont="1" applyFill="1" applyBorder="1" applyAlignment="1">
      <alignment horizontal="right" vertical="center" indent="1"/>
    </xf>
    <xf numFmtId="0" fontId="25" fillId="0" borderId="0" xfId="0" applyFont="1" applyAlignment="1">
      <alignment horizontal="right" vertical="center"/>
    </xf>
    <xf numFmtId="164" fontId="32" fillId="0" borderId="0" xfId="0" applyNumberFormat="1" applyFont="1" applyFill="1" applyAlignment="1">
      <alignment horizontal="right" indent="1"/>
    </xf>
    <xf numFmtId="0" fontId="33" fillId="0" borderId="0" xfId="0" applyFont="1" applyProtection="1"/>
    <xf numFmtId="0" fontId="2" fillId="0" borderId="7" xfId="0" applyFont="1" applyFill="1" applyBorder="1" applyAlignment="1" applyProtection="1">
      <alignment horizontal="left" vertical="center"/>
      <protection locked="0"/>
    </xf>
    <xf numFmtId="0" fontId="18" fillId="0" borderId="7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4" xfId="0" applyFont="1" applyFill="1" applyBorder="1" applyAlignment="1" applyProtection="1">
      <alignment vertical="center" wrapText="1"/>
    </xf>
    <xf numFmtId="0" fontId="14" fillId="0" borderId="4" xfId="0" applyFont="1" applyFill="1" applyBorder="1" applyAlignment="1" applyProtection="1">
      <alignment vertical="center" wrapText="1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22" fillId="4" borderId="1" xfId="0" applyNumberFormat="1" applyFont="1" applyFill="1" applyBorder="1" applyAlignment="1">
      <alignment horizontal="left" wrapText="1" indent="1"/>
    </xf>
    <xf numFmtId="0" fontId="0" fillId="4" borderId="2" xfId="0" applyFill="1" applyBorder="1" applyAlignment="1">
      <alignment horizontal="left" wrapText="1" indent="1"/>
    </xf>
    <xf numFmtId="0" fontId="0" fillId="4" borderId="3" xfId="0" applyFill="1" applyBorder="1" applyAlignment="1">
      <alignment horizontal="left" wrapText="1" indent="1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18" fillId="0" borderId="14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/>
    </xf>
    <xf numFmtId="0" fontId="0" fillId="0" borderId="26" xfId="0" applyBorder="1" applyAlignment="1">
      <alignment horizontal="right"/>
    </xf>
    <xf numFmtId="0" fontId="0" fillId="0" borderId="0" xfId="0" applyBorder="1" applyAlignment="1">
      <alignment horizontal="right"/>
    </xf>
  </cellXfs>
  <cellStyles count="3">
    <cellStyle name="Bueno" xfId="2" builtinId="2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72919</xdr:rowOff>
    </xdr:from>
    <xdr:to>
      <xdr:col>6</xdr:col>
      <xdr:colOff>844673</xdr:colOff>
      <xdr:row>6</xdr:row>
      <xdr:rowOff>28575</xdr:rowOff>
    </xdr:to>
    <xdr:grpSp>
      <xdr:nvGrpSpPr>
        <xdr:cNvPr id="2" name="Grupo 1"/>
        <xdr:cNvGrpSpPr/>
      </xdr:nvGrpSpPr>
      <xdr:grpSpPr>
        <a:xfrm>
          <a:off x="790575" y="263419"/>
          <a:ext cx="9188573" cy="908156"/>
          <a:chOff x="285750" y="489639"/>
          <a:chExt cx="9188573" cy="908156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834616" y="495300"/>
            <a:ext cx="1466598" cy="841956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556303" y="534986"/>
            <a:ext cx="1918020" cy="786448"/>
          </a:xfrm>
          <a:prstGeom prst="rect">
            <a:avLst/>
          </a:prstGeom>
        </xdr:spPr>
      </xdr:pic>
      <xdr:pic>
        <xdr:nvPicPr>
          <xdr:cNvPr id="6" name="Imagen 5"/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285750" y="489639"/>
            <a:ext cx="733425" cy="908156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/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3524250" y="545308"/>
            <a:ext cx="1800225" cy="757238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1028700</xdr:colOff>
      <xdr:row>1</xdr:row>
      <xdr:rowOff>19050</xdr:rowOff>
    </xdr:from>
    <xdr:to>
      <xdr:col>1</xdr:col>
      <xdr:colOff>2947035</xdr:colOff>
      <xdr:row>5</xdr:row>
      <xdr:rowOff>161925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90700" y="209550"/>
          <a:ext cx="1918335" cy="904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mv.v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_ACTUAL_EDIFICIO"/>
      <sheetName val="ELEMENTOS_PARTE_CIEGA"/>
      <sheetName val="ELEMENTOS_HUECO"/>
      <sheetName val="CALCULOS"/>
      <sheetName val="DATOS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A1" t="str">
            <v>Tráfico</v>
          </cell>
          <cell r="B1" t="str">
            <v>Dormitorio</v>
          </cell>
        </row>
        <row r="2">
          <cell r="A2" t="str">
            <v>Aeronaves</v>
          </cell>
          <cell r="B2" t="str">
            <v>Estancia</v>
          </cell>
        </row>
        <row r="3">
          <cell r="A3" t="str">
            <v>Ferroviario</v>
          </cell>
        </row>
        <row r="4">
          <cell r="A4" t="str">
            <v>Industrial</v>
          </cell>
        </row>
        <row r="5">
          <cell r="A5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49"/>
  <sheetViews>
    <sheetView tabSelected="1" workbookViewId="0">
      <selection activeCell="G33" sqref="G33"/>
    </sheetView>
  </sheetViews>
  <sheetFormatPr baseColWidth="10" defaultRowHeight="15" x14ac:dyDescent="0.25"/>
  <cols>
    <col min="2" max="2" width="68.42578125" customWidth="1"/>
    <col min="5" max="5" width="16.42578125" customWidth="1"/>
    <col min="6" max="6" width="17.85546875" customWidth="1"/>
    <col min="7" max="7" width="26.28515625" customWidth="1"/>
    <col min="9" max="9" width="15" customWidth="1"/>
  </cols>
  <sheetData>
    <row r="9" spans="2:11" ht="20.25" x14ac:dyDescent="0.25">
      <c r="B9" s="93" t="s">
        <v>0</v>
      </c>
      <c r="C9" s="94"/>
      <c r="D9" s="94"/>
      <c r="E9" s="94"/>
      <c r="F9" s="94"/>
      <c r="G9" s="94"/>
      <c r="H9" s="94"/>
      <c r="I9" s="94"/>
      <c r="J9" s="94"/>
      <c r="K9" s="95"/>
    </row>
    <row r="10" spans="2:11" x14ac:dyDescent="0.25">
      <c r="B10" s="1"/>
      <c r="C10" s="2"/>
      <c r="D10" s="2"/>
      <c r="E10" s="2"/>
      <c r="F10" s="2"/>
      <c r="G10" s="2"/>
      <c r="H10" s="2"/>
      <c r="I10" s="2"/>
      <c r="J10" s="2"/>
      <c r="K10" s="3" t="s">
        <v>42</v>
      </c>
    </row>
    <row r="11" spans="2:11" ht="21" x14ac:dyDescent="0.25">
      <c r="B11" s="96" t="s">
        <v>1</v>
      </c>
      <c r="C11" s="97"/>
      <c r="D11" s="97"/>
      <c r="E11" s="98"/>
      <c r="F11" s="99"/>
      <c r="G11" s="99"/>
      <c r="H11" s="99"/>
      <c r="I11" s="99"/>
      <c r="J11" s="99"/>
      <c r="K11" s="99"/>
    </row>
    <row r="12" spans="2:11" ht="21" x14ac:dyDescent="0.35">
      <c r="B12" s="90" t="s">
        <v>41</v>
      </c>
      <c r="C12" s="2"/>
      <c r="D12" s="2"/>
      <c r="E12" s="2"/>
      <c r="F12" s="2"/>
      <c r="G12" s="2"/>
      <c r="H12" s="2"/>
      <c r="I12" s="2"/>
      <c r="J12" s="2"/>
      <c r="K12" s="2"/>
    </row>
    <row r="13" spans="2:11" x14ac:dyDescent="0.25">
      <c r="B13" s="100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2:11" ht="49.5" customHeight="1" thickBot="1" x14ac:dyDescent="0.3">
      <c r="B14" s="102" t="s">
        <v>2</v>
      </c>
      <c r="C14" s="103"/>
      <c r="D14" s="103"/>
      <c r="E14" s="104"/>
      <c r="G14" s="105" t="s">
        <v>3</v>
      </c>
      <c r="H14" s="106"/>
      <c r="I14" s="106"/>
      <c r="J14" s="106"/>
    </row>
    <row r="15" spans="2:11" ht="76.5" x14ac:dyDescent="0.25">
      <c r="B15" s="4" t="s">
        <v>4</v>
      </c>
      <c r="C15" s="91"/>
      <c r="D15" s="91"/>
      <c r="E15" s="92"/>
      <c r="G15" s="5" t="s">
        <v>5</v>
      </c>
      <c r="H15" s="6" t="s">
        <v>6</v>
      </c>
      <c r="I15" s="6" t="s">
        <v>7</v>
      </c>
      <c r="J15" s="7" t="s">
        <v>8</v>
      </c>
    </row>
    <row r="16" spans="2:11" x14ac:dyDescent="0.25">
      <c r="B16" s="4" t="s">
        <v>9</v>
      </c>
      <c r="C16" s="91"/>
      <c r="D16" s="91"/>
      <c r="E16" s="92"/>
      <c r="G16" s="8" t="s">
        <v>10</v>
      </c>
      <c r="H16" s="9">
        <v>0</v>
      </c>
      <c r="I16" s="10">
        <v>0</v>
      </c>
      <c r="J16" s="11">
        <v>0</v>
      </c>
    </row>
    <row r="17" spans="2:11" x14ac:dyDescent="0.25">
      <c r="B17" s="12" t="s">
        <v>11</v>
      </c>
      <c r="C17" s="110"/>
      <c r="D17" s="110"/>
      <c r="E17" s="111"/>
      <c r="G17" s="13" t="s">
        <v>12</v>
      </c>
      <c r="H17" s="14">
        <v>0.4</v>
      </c>
      <c r="I17" s="15">
        <v>8100</v>
      </c>
      <c r="J17" s="16">
        <v>72</v>
      </c>
    </row>
    <row r="18" spans="2:11" x14ac:dyDescent="0.25">
      <c r="B18" s="17" t="s">
        <v>13</v>
      </c>
      <c r="C18" t="s">
        <v>14</v>
      </c>
      <c r="D18" t="s">
        <v>15</v>
      </c>
      <c r="E18" s="18" t="s">
        <v>16</v>
      </c>
      <c r="G18" s="13" t="s">
        <v>17</v>
      </c>
      <c r="H18" s="14">
        <v>0.65</v>
      </c>
      <c r="I18" s="15">
        <v>14500</v>
      </c>
      <c r="J18" s="16">
        <v>130</v>
      </c>
    </row>
    <row r="19" spans="2:11" ht="15.75" thickBot="1" x14ac:dyDescent="0.3">
      <c r="G19" s="19" t="s">
        <v>18</v>
      </c>
      <c r="H19" s="20">
        <v>0.8</v>
      </c>
      <c r="I19" s="21">
        <v>21400</v>
      </c>
      <c r="J19" s="22">
        <v>192</v>
      </c>
    </row>
    <row r="20" spans="2:11" x14ac:dyDescent="0.25">
      <c r="B20" s="107" t="s">
        <v>19</v>
      </c>
      <c r="C20" s="108"/>
      <c r="D20" s="108"/>
      <c r="E20" s="109"/>
      <c r="G20" s="23"/>
      <c r="H20" s="24"/>
      <c r="I20" s="25"/>
      <c r="J20" s="25"/>
    </row>
    <row r="21" spans="2:11" ht="15.75" thickBot="1" x14ac:dyDescent="0.3">
      <c r="B21" s="26"/>
      <c r="C21" s="27"/>
      <c r="D21" s="27"/>
      <c r="E21" s="27"/>
      <c r="F21" s="28"/>
      <c r="G21" s="23"/>
      <c r="H21" s="24"/>
      <c r="I21" s="25"/>
      <c r="J21" s="25"/>
    </row>
    <row r="22" spans="2:11" ht="15.75" thickBot="1" x14ac:dyDescent="0.3">
      <c r="B22" s="112" t="s">
        <v>20</v>
      </c>
      <c r="C22" s="112"/>
      <c r="E22" s="29">
        <v>0</v>
      </c>
      <c r="G22" s="30"/>
      <c r="H22" s="30"/>
      <c r="I22" s="30"/>
      <c r="J22" s="30"/>
      <c r="K22" s="30"/>
    </row>
    <row r="23" spans="2:11" ht="15.75" thickBot="1" x14ac:dyDescent="0.3">
      <c r="B23" s="31"/>
      <c r="C23" s="31"/>
      <c r="E23" s="23"/>
      <c r="G23" s="30"/>
      <c r="H23" s="30"/>
      <c r="I23" s="30"/>
      <c r="J23" s="30"/>
      <c r="K23" s="30"/>
    </row>
    <row r="24" spans="2:11" ht="15.75" thickBot="1" x14ac:dyDescent="0.3">
      <c r="B24" t="s">
        <v>21</v>
      </c>
      <c r="E24" s="29">
        <v>0</v>
      </c>
      <c r="F24" s="32" t="str">
        <f>IF(E24&gt;35, "CUMPLE", "DESFAVORABLE")</f>
        <v>DESFAVORABLE</v>
      </c>
      <c r="G24" s="30" t="s">
        <v>22</v>
      </c>
      <c r="H24" s="30"/>
      <c r="I24" s="33" t="s">
        <v>23</v>
      </c>
      <c r="J24" s="30"/>
      <c r="K24" s="30"/>
    </row>
    <row r="25" spans="2:11" x14ac:dyDescent="0.25">
      <c r="F25" s="34"/>
      <c r="G25" s="30"/>
      <c r="H25" s="30"/>
      <c r="I25" s="33"/>
      <c r="J25" s="30"/>
      <c r="K25" s="30"/>
    </row>
    <row r="26" spans="2:11" x14ac:dyDescent="0.25">
      <c r="B26" s="107" t="s">
        <v>24</v>
      </c>
      <c r="C26" s="108"/>
      <c r="D26" s="108"/>
      <c r="E26" s="109"/>
      <c r="F26" s="34"/>
      <c r="G26" s="35"/>
      <c r="H26" s="36"/>
      <c r="I26" s="37"/>
      <c r="J26" s="37"/>
      <c r="K26" s="30"/>
    </row>
    <row r="27" spans="2:11" x14ac:dyDescent="0.25">
      <c r="B27" s="38" t="s">
        <v>25</v>
      </c>
      <c r="C27" s="39"/>
      <c r="D27" s="39"/>
      <c r="E27" s="40"/>
      <c r="F27" s="41"/>
      <c r="G27" s="35"/>
      <c r="H27" s="36"/>
      <c r="I27" s="37"/>
      <c r="J27" s="37"/>
      <c r="K27" s="30"/>
    </row>
    <row r="28" spans="2:11" ht="15.75" x14ac:dyDescent="0.25">
      <c r="B28" s="42"/>
      <c r="C28" s="43" t="s">
        <v>26</v>
      </c>
      <c r="D28" s="44"/>
      <c r="E28" s="45">
        <v>0</v>
      </c>
      <c r="F28" s="34"/>
      <c r="G28" s="46"/>
      <c r="H28" s="30"/>
      <c r="I28" s="30"/>
      <c r="J28" s="47"/>
      <c r="K28" s="30"/>
    </row>
    <row r="29" spans="2:11" ht="16.5" thickBot="1" x14ac:dyDescent="0.3">
      <c r="B29" s="42"/>
      <c r="C29" s="43" t="s">
        <v>27</v>
      </c>
      <c r="D29" s="44"/>
      <c r="E29" s="48">
        <v>0</v>
      </c>
      <c r="F29" s="34"/>
      <c r="G29" s="46"/>
      <c r="H29" s="30"/>
      <c r="I29" s="30"/>
      <c r="J29" s="47"/>
      <c r="K29" s="30"/>
    </row>
    <row r="30" spans="2:11" x14ac:dyDescent="0.25">
      <c r="B30" s="49" t="s">
        <v>28</v>
      </c>
      <c r="C30" s="50">
        <f>IF(E22&gt;=60,0.8,IF(E22&gt;=45,0.65,IF(E22&gt;=30,0.4,0)))</f>
        <v>0</v>
      </c>
      <c r="D30" s="51"/>
      <c r="E30" s="52" t="str">
        <f>IF(F24="DESFAVORABLE","0",E29*C30)</f>
        <v>0</v>
      </c>
      <c r="F30" s="34"/>
      <c r="G30" s="30"/>
      <c r="H30" s="30"/>
      <c r="I30" s="53"/>
      <c r="J30" s="47"/>
      <c r="K30" s="30"/>
    </row>
    <row r="31" spans="2:11" x14ac:dyDescent="0.25">
      <c r="B31" s="31"/>
      <c r="C31" s="54"/>
      <c r="D31" s="55"/>
      <c r="E31" s="56"/>
      <c r="F31" s="34"/>
      <c r="G31" s="30"/>
      <c r="H31" s="30"/>
      <c r="I31" s="53"/>
      <c r="J31" s="47"/>
      <c r="K31" s="30"/>
    </row>
    <row r="32" spans="2:11" x14ac:dyDescent="0.25">
      <c r="B32" s="57" t="s">
        <v>29</v>
      </c>
      <c r="C32" s="58"/>
      <c r="D32" s="58"/>
      <c r="E32" s="59"/>
      <c r="F32" s="34"/>
      <c r="G32" s="30"/>
      <c r="H32" s="30"/>
      <c r="I32" s="33"/>
      <c r="J32" s="47"/>
      <c r="K32" s="30"/>
    </row>
    <row r="33" spans="2:11" ht="15.75" x14ac:dyDescent="0.25">
      <c r="B33" s="42"/>
      <c r="C33" s="43" t="s">
        <v>30</v>
      </c>
      <c r="D33" s="44"/>
      <c r="E33" s="60">
        <v>0</v>
      </c>
      <c r="F33" s="34"/>
      <c r="G33" s="61">
        <f>G38</f>
        <v>0</v>
      </c>
      <c r="H33" s="30"/>
      <c r="I33" s="46"/>
      <c r="J33" s="30"/>
      <c r="K33" s="30"/>
    </row>
    <row r="34" spans="2:11" x14ac:dyDescent="0.25">
      <c r="B34" s="113" t="s">
        <v>31</v>
      </c>
      <c r="C34" s="114"/>
      <c r="D34" s="28"/>
      <c r="E34" s="62" t="str">
        <f>IF(F24="desfavorable","0",IF(C30=0.8,E33*21400,IF(C30=0.65,E33*14500,IF(C30=0.4,E33*8100,0))))</f>
        <v>0</v>
      </c>
      <c r="F34" s="34"/>
      <c r="G34" s="30"/>
      <c r="H34" s="30"/>
      <c r="I34" s="30"/>
      <c r="J34" s="30"/>
      <c r="K34" s="30"/>
    </row>
    <row r="35" spans="2:11" x14ac:dyDescent="0.25">
      <c r="B35" s="63"/>
      <c r="C35" s="64"/>
      <c r="D35" s="28"/>
      <c r="E35" s="65"/>
      <c r="F35" s="34"/>
      <c r="G35" s="30"/>
      <c r="H35" s="30"/>
      <c r="I35" s="30"/>
      <c r="J35" s="30"/>
      <c r="K35" s="30"/>
    </row>
    <row r="36" spans="2:11" x14ac:dyDescent="0.25">
      <c r="B36" s="42"/>
      <c r="C36" s="64" t="s">
        <v>32</v>
      </c>
      <c r="D36" s="66"/>
      <c r="E36" s="67">
        <v>0</v>
      </c>
      <c r="F36" s="34"/>
      <c r="G36" s="30"/>
      <c r="H36" s="30"/>
      <c r="I36" s="33"/>
      <c r="J36" s="30"/>
      <c r="K36" s="30"/>
    </row>
    <row r="37" spans="2:11" ht="17.25" x14ac:dyDescent="0.25">
      <c r="B37" s="42"/>
      <c r="C37" s="64" t="s">
        <v>33</v>
      </c>
      <c r="D37" s="66"/>
      <c r="E37" s="68">
        <v>0</v>
      </c>
      <c r="F37" s="69"/>
      <c r="G37" s="46"/>
      <c r="H37" s="30"/>
      <c r="I37" s="53"/>
      <c r="J37" s="30"/>
      <c r="K37" s="30"/>
    </row>
    <row r="38" spans="2:11" ht="15.75" x14ac:dyDescent="0.25">
      <c r="B38" s="42"/>
      <c r="C38" s="64" t="s">
        <v>34</v>
      </c>
      <c r="D38" s="66"/>
      <c r="E38" s="62">
        <f>IF(C30=0.8,E37*192,IF(C30=0.65,E37*130,IF(C30=0.4,E37*72,0)))</f>
        <v>0</v>
      </c>
      <c r="F38" s="69"/>
      <c r="G38" s="46"/>
      <c r="H38" s="30"/>
      <c r="I38" s="53"/>
      <c r="J38" s="30"/>
      <c r="K38" s="30"/>
    </row>
    <row r="39" spans="2:11" x14ac:dyDescent="0.25">
      <c r="B39" s="70"/>
      <c r="C39" s="71" t="s">
        <v>35</v>
      </c>
      <c r="D39" s="72"/>
      <c r="E39" s="73">
        <f>E34+E38</f>
        <v>0</v>
      </c>
      <c r="F39" s="34"/>
      <c r="G39" s="30"/>
      <c r="H39" s="30"/>
      <c r="I39" s="30"/>
      <c r="J39" s="30"/>
      <c r="K39" s="30"/>
    </row>
    <row r="40" spans="2:11" x14ac:dyDescent="0.25">
      <c r="C40" s="31"/>
      <c r="D40" s="31"/>
      <c r="E40" s="74"/>
      <c r="F40" s="34"/>
      <c r="G40" s="30"/>
      <c r="H40" s="30"/>
      <c r="I40" s="30"/>
      <c r="J40" s="30"/>
      <c r="K40" s="30"/>
    </row>
    <row r="41" spans="2:11" x14ac:dyDescent="0.25">
      <c r="B41" s="57" t="s">
        <v>36</v>
      </c>
      <c r="C41" s="58"/>
      <c r="D41" s="58"/>
      <c r="E41" s="75"/>
      <c r="F41" s="34"/>
      <c r="G41" s="30"/>
      <c r="H41" s="30"/>
      <c r="I41" s="30"/>
      <c r="J41" s="30"/>
      <c r="K41" s="30"/>
    </row>
    <row r="42" spans="2:11" x14ac:dyDescent="0.25">
      <c r="B42" s="42"/>
      <c r="C42" s="76" t="s">
        <v>37</v>
      </c>
      <c r="D42" s="77"/>
      <c r="E42" s="78">
        <v>0</v>
      </c>
      <c r="F42" s="79"/>
      <c r="G42" s="30"/>
      <c r="H42" s="33"/>
      <c r="I42" s="53"/>
      <c r="J42" s="30"/>
      <c r="K42" s="30"/>
    </row>
    <row r="43" spans="2:11" x14ac:dyDescent="0.25">
      <c r="B43" s="70"/>
      <c r="C43" s="72" t="s">
        <v>38</v>
      </c>
      <c r="D43" s="72"/>
      <c r="E43" s="80" t="str">
        <f>IF(F24="DESFAVORABLE","0",MIN(E42,(IF(E33&lt;12,12000,E33*1000))))</f>
        <v>0</v>
      </c>
      <c r="F43" s="34"/>
      <c r="G43" s="53"/>
      <c r="H43" s="30"/>
      <c r="I43" s="30"/>
      <c r="J43" s="30"/>
      <c r="K43" s="30"/>
    </row>
    <row r="44" spans="2:11" x14ac:dyDescent="0.25">
      <c r="F44" s="34"/>
      <c r="G44" s="53"/>
      <c r="H44" s="33"/>
      <c r="I44" s="53"/>
      <c r="J44" s="30"/>
      <c r="K44" s="30"/>
    </row>
    <row r="45" spans="2:11" x14ac:dyDescent="0.25">
      <c r="B45" s="107" t="s">
        <v>39</v>
      </c>
      <c r="C45" s="108"/>
      <c r="D45" s="108"/>
      <c r="E45" s="109"/>
      <c r="F45" s="34"/>
      <c r="G45" s="35"/>
      <c r="H45" s="36"/>
      <c r="I45" s="37"/>
      <c r="J45" s="37"/>
      <c r="K45" s="30"/>
    </row>
    <row r="46" spans="2:11" ht="15.75" thickBot="1" x14ac:dyDescent="0.3">
      <c r="F46" s="34"/>
      <c r="G46" s="53"/>
      <c r="H46" s="33"/>
      <c r="I46" s="53"/>
      <c r="J46" s="30"/>
      <c r="K46" s="30"/>
    </row>
    <row r="47" spans="2:11" ht="16.5" thickBot="1" x14ac:dyDescent="0.3">
      <c r="B47" s="81"/>
      <c r="C47" s="82" t="str">
        <f>IF(E42=0,IF(E37=0,"Subvención Viv","Subvención Viv+Local"),IF(E37=0,"Subvención Viv+Amianto","Subvención Viv+Local+Amianto"))</f>
        <v>Subvención Viv</v>
      </c>
      <c r="D47" s="82"/>
      <c r="E47" s="83">
        <f>MIN(E29,(E43+IF(E30&gt;E39,E39,E30)))</f>
        <v>0</v>
      </c>
      <c r="F47" s="84" t="e">
        <f>E47/E29</f>
        <v>#DIV/0!</v>
      </c>
      <c r="G47" s="85"/>
      <c r="H47" s="30"/>
      <c r="I47" s="30"/>
      <c r="J47" s="30"/>
      <c r="K47" s="30"/>
    </row>
    <row r="48" spans="2:11" ht="15.75" thickBot="1" x14ac:dyDescent="0.3">
      <c r="F48" s="34"/>
      <c r="G48" s="86"/>
      <c r="H48" s="34"/>
      <c r="I48" s="34"/>
      <c r="J48" s="34"/>
      <c r="K48" s="34"/>
    </row>
    <row r="49" spans="2:11" ht="16.5" thickBot="1" x14ac:dyDescent="0.3">
      <c r="B49" s="81"/>
      <c r="C49" s="87" t="s">
        <v>40</v>
      </c>
      <c r="D49" s="87"/>
      <c r="E49" s="83">
        <f>+E47/2</f>
        <v>0</v>
      </c>
      <c r="F49" s="88"/>
      <c r="G49" s="89"/>
      <c r="H49" s="34"/>
      <c r="I49" s="34"/>
      <c r="J49" s="34"/>
      <c r="K49" s="34"/>
    </row>
  </sheetData>
  <mergeCells count="13">
    <mergeCell ref="B45:E45"/>
    <mergeCell ref="C16:E16"/>
    <mergeCell ref="C17:E17"/>
    <mergeCell ref="B20:E20"/>
    <mergeCell ref="B22:C22"/>
    <mergeCell ref="B26:E26"/>
    <mergeCell ref="B34:C34"/>
    <mergeCell ref="C15:E15"/>
    <mergeCell ref="B9:K9"/>
    <mergeCell ref="B11:K11"/>
    <mergeCell ref="B13:K13"/>
    <mergeCell ref="B14:E14"/>
    <mergeCell ref="G14:J14"/>
  </mergeCells>
  <dataValidations count="2">
    <dataValidation type="whole" allowBlank="1" showInputMessage="1" showErrorMessage="1" error="Valor entre 1 y 99" sqref="E33">
      <formula1>0</formula1>
      <formula2>99999</formula2>
    </dataValidation>
    <dataValidation type="whole" allowBlank="1" showInputMessage="1" showErrorMessage="1" error="Valor entre 1 y 99" sqref="G49 F42">
      <formula1>1</formula1>
      <formula2>100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618A9CE340DF44A6BDC1CF0960BD12" ma:contentTypeVersion="1" ma:contentTypeDescription="Crear nuevo documento." ma:contentTypeScope="" ma:versionID="057f267dca17d22fe95ddc15b07975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d12d7e74bef0e1ce98a15eea8e39e2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D0BEAC-15EE-4256-B2BC-C4EB74FDF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349525-5525-4ACC-B594-E20D9D3045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E9CAB-1C9B-42F1-B619-BE0910A3C299}">
  <ds:schemaRefs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 SUBVENCION PROGRAMA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2025-02-12T11:58:17Z</dcterms:created>
  <dcterms:modified xsi:type="dcterms:W3CDTF">2025-02-12T11:58:44Z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0x01010090618A9CE340DF44A6BDC1CF0960BD12</vt:lpwstr>
  </property>
</Properties>
</file>